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7980" windowHeight="6285" activeTab="2"/>
  </bookViews>
  <sheets>
    <sheet name="potcentrpriv" sheetId="1" r:id="rId1"/>
    <sheet name="potprovmunicoop" sheetId="2" r:id="rId2"/>
    <sheet name="binnacnucl" sheetId="3" r:id="rId3"/>
  </sheets>
  <calcPr calcId="124519"/>
</workbook>
</file>

<file path=xl/calcChain.xml><?xml version="1.0" encoding="utf-8"?>
<calcChain xmlns="http://schemas.openxmlformats.org/spreadsheetml/2006/main">
  <c r="E221" i="1"/>
  <c r="E84"/>
  <c r="E152" i="2"/>
  <c r="E143"/>
  <c r="E137"/>
  <c r="E278"/>
  <c r="E269"/>
  <c r="E266"/>
  <c r="E263"/>
  <c r="E254"/>
  <c r="E232"/>
  <c r="E221"/>
  <c r="E216"/>
  <c r="E215"/>
  <c r="E208"/>
  <c r="E206"/>
  <c r="E195"/>
  <c r="E190"/>
  <c r="E189"/>
  <c r="E113"/>
  <c r="E106"/>
  <c r="E68"/>
  <c r="E67"/>
  <c r="E64"/>
  <c r="E62"/>
  <c r="E61"/>
  <c r="E60"/>
  <c r="E59"/>
  <c r="E58"/>
  <c r="E57"/>
  <c r="E55"/>
  <c r="E53"/>
  <c r="E52"/>
  <c r="E51"/>
  <c r="E50"/>
  <c r="E49"/>
  <c r="E48"/>
  <c r="E47"/>
  <c r="E46"/>
  <c r="E44"/>
  <c r="E43"/>
  <c r="E41"/>
  <c r="E40"/>
  <c r="E39"/>
  <c r="E38"/>
  <c r="E37"/>
</calcChain>
</file>

<file path=xl/sharedStrings.xml><?xml version="1.0" encoding="utf-8"?>
<sst xmlns="http://schemas.openxmlformats.org/spreadsheetml/2006/main" count="1828" uniqueCount="637">
  <si>
    <t>BUENOS AIRES</t>
  </si>
  <si>
    <t>SAN NICOLAS</t>
  </si>
  <si>
    <t>TV</t>
  </si>
  <si>
    <t>AES ALICURA SA</t>
  </si>
  <si>
    <t>TG</t>
  </si>
  <si>
    <t>PARANA</t>
  </si>
  <si>
    <t>CG</t>
  </si>
  <si>
    <t>AES PARANA SCA</t>
  </si>
  <si>
    <t>CV</t>
  </si>
  <si>
    <t>DI</t>
  </si>
  <si>
    <t>EDEA SA</t>
  </si>
  <si>
    <t>SAN CLEMENTE</t>
  </si>
  <si>
    <t>EDEN SA</t>
  </si>
  <si>
    <t>PEHUAJO</t>
  </si>
  <si>
    <t>CENTRAL PIEDRA BUENA SA</t>
  </si>
  <si>
    <t>PAMPA ENERGIA</t>
  </si>
  <si>
    <t>TENARIS SIDERCA CETE II</t>
  </si>
  <si>
    <t>SIDERCA SAIC</t>
  </si>
  <si>
    <t>MAR DE AJO</t>
  </si>
  <si>
    <t>MAR DEL PLATA (9 DE JULIO)</t>
  </si>
  <si>
    <t>NECOCHEA</t>
  </si>
  <si>
    <t>VILLA GESELL</t>
  </si>
  <si>
    <t>Jurisdicción</t>
  </si>
  <si>
    <t>Central</t>
  </si>
  <si>
    <t>Tipo</t>
  </si>
  <si>
    <t>Propietario</t>
  </si>
  <si>
    <t>Pot nominal</t>
  </si>
  <si>
    <t>kW</t>
  </si>
  <si>
    <t>C. DE LA COSTA ATLANTICA SA</t>
  </si>
  <si>
    <t>T. MANUEL BELGRANO SA (TMB)</t>
  </si>
  <si>
    <t>Potencia nominal instalada en centrales privadas.</t>
  </si>
  <si>
    <t>Valores expresados en kW</t>
  </si>
  <si>
    <t>C.TERMOELECTRICA MANUEL BELGRANO</t>
  </si>
  <si>
    <t>CAPITAL FEDERAL</t>
  </si>
  <si>
    <t>NUEVO PUERTO</t>
  </si>
  <si>
    <t>CT PUERTO SA</t>
  </si>
  <si>
    <t>NUEVO PUERTO - CC</t>
  </si>
  <si>
    <t>PUERTO NUEVO</t>
  </si>
  <si>
    <t>COSTANERA</t>
  </si>
  <si>
    <t>ENDESA COSTANERA SA</t>
  </si>
  <si>
    <t>EX CENTRAL BUENOS AIRES</t>
  </si>
  <si>
    <t>CATAMARCA</t>
  </si>
  <si>
    <t>CT NOA SA</t>
  </si>
  <si>
    <t>HI</t>
  </si>
  <si>
    <t>ANTOFAGASTA DE LA SIERRA</t>
  </si>
  <si>
    <t>EL PEÑON</t>
  </si>
  <si>
    <t>LA CARRERA</t>
  </si>
  <si>
    <t>CHACO</t>
  </si>
  <si>
    <t>CHUBUT</t>
  </si>
  <si>
    <t>COMODORO RIVADAVIA</t>
  </si>
  <si>
    <t>CT PATAGONICAS SA</t>
  </si>
  <si>
    <t>PUERTO MADRYN</t>
  </si>
  <si>
    <t>ELECTROPATAGONIA SA</t>
  </si>
  <si>
    <t>PATAGONIA</t>
  </si>
  <si>
    <t>ENERGIA DEL SUR S.A.</t>
  </si>
  <si>
    <t>FLORENTINO AMEGHINO</t>
  </si>
  <si>
    <t>H. AMEGHINO SA</t>
  </si>
  <si>
    <t>FUTALEUFU</t>
  </si>
  <si>
    <t>H. FUTALEUFU SA</t>
  </si>
  <si>
    <t>CORDOBA</t>
  </si>
  <si>
    <t>MODESTO MARANZANA</t>
  </si>
  <si>
    <t>GENERACION MEDITERRANEA SA</t>
  </si>
  <si>
    <t>CORRIENTES</t>
  </si>
  <si>
    <t>GOYA (ELECTROPAT.)</t>
  </si>
  <si>
    <t>FORMOSA</t>
  </si>
  <si>
    <t>PLUSPETROL ENERGY SA</t>
  </si>
  <si>
    <t>GRAN BUENOS AIRES</t>
  </si>
  <si>
    <t>DIQUE</t>
  </si>
  <si>
    <t>CENTRAL DIQUE SA</t>
  </si>
  <si>
    <t>DOCK SUD</t>
  </si>
  <si>
    <t>CT DOCK SUD SA</t>
  </si>
  <si>
    <t>ENSENADA</t>
  </si>
  <si>
    <t>LA PLATA COGENERACION  SA</t>
  </si>
  <si>
    <t>CENTRAL T.GENELBA</t>
  </si>
  <si>
    <t xml:space="preserve">PETROBRAS ENERGIA </t>
  </si>
  <si>
    <t>JUJUY</t>
  </si>
  <si>
    <t>SAN PEDRO</t>
  </si>
  <si>
    <t>EJESA</t>
  </si>
  <si>
    <t>LA QUIACA</t>
  </si>
  <si>
    <t>RIO REYES</t>
  </si>
  <si>
    <t>TILCARA</t>
  </si>
  <si>
    <t>ABDON CASTRO TOLAY</t>
  </si>
  <si>
    <t>EJSEDSA</t>
  </si>
  <si>
    <t>CABRERIA</t>
  </si>
  <si>
    <t>CATUA</t>
  </si>
  <si>
    <t>CIENEGA</t>
  </si>
  <si>
    <t>CORANZULI</t>
  </si>
  <si>
    <t>COYAGUAYMA</t>
  </si>
  <si>
    <t>SOLAR</t>
  </si>
  <si>
    <t>CUSI CUSI</t>
  </si>
  <si>
    <t>EL ANGOSTO</t>
  </si>
  <si>
    <t>EL MORENO</t>
  </si>
  <si>
    <t>EL TORO</t>
  </si>
  <si>
    <t>HUANCAR</t>
  </si>
  <si>
    <t>JAMA</t>
  </si>
  <si>
    <t>LA CIENAGA</t>
  </si>
  <si>
    <t>LAGUNILLAS DEL FARALLON</t>
  </si>
  <si>
    <t>EO</t>
  </si>
  <si>
    <t>LIVIARA</t>
  </si>
  <si>
    <t>LOMA BLANCA</t>
  </si>
  <si>
    <t>MISA RUMI</t>
  </si>
  <si>
    <t>NUEVO PIRQUITAS (MINA PIRQUITAS)</t>
  </si>
  <si>
    <t>OCLOYAS</t>
  </si>
  <si>
    <t>OLAROZ CHICO</t>
  </si>
  <si>
    <t>OROSMAYO</t>
  </si>
  <si>
    <t>PAICONE</t>
  </si>
  <si>
    <t>PAMPICHUELA</t>
  </si>
  <si>
    <t>PASTOS CHICOS</t>
  </si>
  <si>
    <t>POZO COLORADO</t>
  </si>
  <si>
    <t>SAN FRANCISCO (Dpto. Santa Catalina)</t>
  </si>
  <si>
    <t>SAN FRANCISCO (Dpto.Valle Grande)</t>
  </si>
  <si>
    <t>SAN JUAN Y OROS</t>
  </si>
  <si>
    <t>SANTA ANA</t>
  </si>
  <si>
    <t>SEY</t>
  </si>
  <si>
    <t>SUSQUES</t>
  </si>
  <si>
    <t>TIMON CRUZ</t>
  </si>
  <si>
    <t>VALLE GRANDE</t>
  </si>
  <si>
    <t>HIDROCUYO SA</t>
  </si>
  <si>
    <t>LAS MADERAS</t>
  </si>
  <si>
    <t>LA RIOJA</t>
  </si>
  <si>
    <t>AMANA</t>
  </si>
  <si>
    <t>EDELAR</t>
  </si>
  <si>
    <t>CHILECITO</t>
  </si>
  <si>
    <t>VILLA UNION</t>
  </si>
  <si>
    <t>MENDOZA</t>
  </si>
  <si>
    <t>ALVAREZ CONDARCO</t>
  </si>
  <si>
    <t>CEMPPSA  - HIDROCUYO SA</t>
  </si>
  <si>
    <t>CACHEUTA (Nueva)</t>
  </si>
  <si>
    <t>EL CARRIZAL</t>
  </si>
  <si>
    <t>CRUZ DE PIEDRA</t>
  </si>
  <si>
    <t>CT MENDOZA SA</t>
  </si>
  <si>
    <t>LUJAN DE CUYO</t>
  </si>
  <si>
    <t xml:space="preserve">LUJAN DE CUYO </t>
  </si>
  <si>
    <t>AGUA ESCONDIDA</t>
  </si>
  <si>
    <t>EDEMSA</t>
  </si>
  <si>
    <t>BARDAS BLANCAS</t>
  </si>
  <si>
    <t>EL ALAMBRADO</t>
  </si>
  <si>
    <t>EL CORTADERAL</t>
  </si>
  <si>
    <t>EL MANZANO (Malargüe)</t>
  </si>
  <si>
    <t>ESCUELA CARAPACHO</t>
  </si>
  <si>
    <t>LAS CUEVAS</t>
  </si>
  <si>
    <t>LAS LOICAS</t>
  </si>
  <si>
    <t>LOS PENITENTES</t>
  </si>
  <si>
    <t>POLVAREDAS</t>
  </si>
  <si>
    <t>PUENTE DEL INCA</t>
  </si>
  <si>
    <t>USPALLATA</t>
  </si>
  <si>
    <t>GENERAL SAN MARTIN</t>
  </si>
  <si>
    <t>GEMSA - HIDROCUYO S.A</t>
  </si>
  <si>
    <t>LOS CORONELES (EX 25 DE MAYO)</t>
  </si>
  <si>
    <t>GEMSA - HIDROCUYO SA</t>
  </si>
  <si>
    <t>AGUA DEL TORO</t>
  </si>
  <si>
    <t>HIDISA</t>
  </si>
  <si>
    <t>EL TIGRE</t>
  </si>
  <si>
    <t>LOS REYUNOS</t>
  </si>
  <si>
    <t>HB</t>
  </si>
  <si>
    <t>NIHUIL IV</t>
  </si>
  <si>
    <t>HIDRONIHUIL SA - LIHUEN SA</t>
  </si>
  <si>
    <t>NIHUIL I</t>
  </si>
  <si>
    <t>HINISA</t>
  </si>
  <si>
    <t>NIHUIL II</t>
  </si>
  <si>
    <t>NIHUIL III</t>
  </si>
  <si>
    <t>NEUQUEN</t>
  </si>
  <si>
    <t>ALICURA</t>
  </si>
  <si>
    <t>AGUA DEL CAJON</t>
  </si>
  <si>
    <t>CAPEX SA</t>
  </si>
  <si>
    <t>ALTO VALLE</t>
  </si>
  <si>
    <t>CT ALTO VALLE SA</t>
  </si>
  <si>
    <t>FILO MORADO</t>
  </si>
  <si>
    <t>CT FILO MORADO</t>
  </si>
  <si>
    <t>PLANICIE BANDERITA</t>
  </si>
  <si>
    <t>DUKE ENERGY CERROS COLORADOS SA</t>
  </si>
  <si>
    <t>ARROYITO</t>
  </si>
  <si>
    <t>H. EL CHOCON SA</t>
  </si>
  <si>
    <t>EL CHOCON</t>
  </si>
  <si>
    <t>PIEDRA DEL AGUILA</t>
  </si>
  <si>
    <t>H. PIEDRA DEL AGUILA SA</t>
  </si>
  <si>
    <t>CENTRAL LOMA DE LA LATA SA</t>
  </si>
  <si>
    <t>RIO NEGRO</t>
  </si>
  <si>
    <t>EdERSA</t>
  </si>
  <si>
    <t>CERRO POLICIA</t>
  </si>
  <si>
    <t>EL BOLSON</t>
  </si>
  <si>
    <t>EL CAIN</t>
  </si>
  <si>
    <t>EL CUY</t>
  </si>
  <si>
    <t>LA MOSCA</t>
  </si>
  <si>
    <t>LOMA ATRAVESADA</t>
  </si>
  <si>
    <t>PICHI PICUN LEUFU</t>
  </si>
  <si>
    <t>GENERAL ROCA</t>
  </si>
  <si>
    <t>TURBINE POWER Co.SA</t>
  </si>
  <si>
    <t>SALTA</t>
  </si>
  <si>
    <t>CENTRAL TERMICA DE CICLO COMBINADO SALTA</t>
  </si>
  <si>
    <t>AES - TERMOANDES SA</t>
  </si>
  <si>
    <t>CABRA CORRAL</t>
  </si>
  <si>
    <t>AES JURAMENTO SA</t>
  </si>
  <si>
    <t>EL TUNAL</t>
  </si>
  <si>
    <t>GENERAL GÜEMES</t>
  </si>
  <si>
    <t>CT GÜEMES SA</t>
  </si>
  <si>
    <t>ALTO DE LA SIERRA</t>
  </si>
  <si>
    <t>EDESA SA</t>
  </si>
  <si>
    <t>CACHI</t>
  </si>
  <si>
    <t>CAFAYATE</t>
  </si>
  <si>
    <t>CAPITAN  PAGE</t>
  </si>
  <si>
    <t>CHUSCHA</t>
  </si>
  <si>
    <t>IRUYA</t>
  </si>
  <si>
    <t>ISLA DE CAÑAS</t>
  </si>
  <si>
    <t>LA POMA</t>
  </si>
  <si>
    <t>LA UNION</t>
  </si>
  <si>
    <t>LOS TOLDOS</t>
  </si>
  <si>
    <t>MISION LA PAZ</t>
  </si>
  <si>
    <t>NAZARENO</t>
  </si>
  <si>
    <t>OLACAPATO</t>
  </si>
  <si>
    <t>RIO CORRALITO</t>
  </si>
  <si>
    <t>RIVADAVIA BANDA SUR</t>
  </si>
  <si>
    <t>SALAR DE POCITOS</t>
  </si>
  <si>
    <t>SAN ANTONIO DE LOS COBRES</t>
  </si>
  <si>
    <t>SANTA ROSA DE LOS PASTOS GRANDES</t>
  </si>
  <si>
    <t>SANTA VICTORIA ESTE</t>
  </si>
  <si>
    <t>SANTA VICTORIA OESTE</t>
  </si>
  <si>
    <t>TARTAGAL</t>
  </si>
  <si>
    <t>TOLAR GRANDE</t>
  </si>
  <si>
    <t>SAN JUAN</t>
  </si>
  <si>
    <t>PRESIDENTE SARMIENTO</t>
  </si>
  <si>
    <t>ULLUM</t>
  </si>
  <si>
    <t>ENERGIA SAN JUAN SA</t>
  </si>
  <si>
    <t>SALTO DE LA LOMA</t>
  </si>
  <si>
    <t>SANTA CRUZ</t>
  </si>
  <si>
    <t>PICO TRUNCADO I</t>
  </si>
  <si>
    <t>SANTA FE</t>
  </si>
  <si>
    <t>SORRENTO</t>
  </si>
  <si>
    <t>CENTRAL TERMOELECTRICA TIMBUES</t>
  </si>
  <si>
    <t>C.TERMOELECTRICA JOSE DE SAN MARTIN</t>
  </si>
  <si>
    <t>SANTIAGO DEL ESTERO</t>
  </si>
  <si>
    <t>LA BANDA</t>
  </si>
  <si>
    <t>EDESE SA</t>
  </si>
  <si>
    <t>ARGENTINA</t>
  </si>
  <si>
    <t>LAS DELICIAS</t>
  </si>
  <si>
    <t>SANTOS LUGARES</t>
  </si>
  <si>
    <t>LOS QUIROGA</t>
  </si>
  <si>
    <t>H. RIO HONDO SA</t>
  </si>
  <si>
    <t>RIO HONDO</t>
  </si>
  <si>
    <t>TUCUMAN</t>
  </si>
  <si>
    <t>INDEPENDENCIA</t>
  </si>
  <si>
    <t>SARMIENTO</t>
  </si>
  <si>
    <t>AMAICHA DEL VALLE</t>
  </si>
  <si>
    <t>EDET</t>
  </si>
  <si>
    <t>TAFI DEL VALLE</t>
  </si>
  <si>
    <t>EL CADILLAL</t>
  </si>
  <si>
    <t>H. TUCUMAN SA</t>
  </si>
  <si>
    <t>ESCABA</t>
  </si>
  <si>
    <t>PUEBLO VIEJO</t>
  </si>
  <si>
    <t>PLUSPETROL SA</t>
  </si>
  <si>
    <t>CT PLUSPETROL NORTE</t>
  </si>
  <si>
    <t>Potencia nominal instalada en centrales Nacionales, Binacionales y Nucleares</t>
  </si>
  <si>
    <t>ENARSA</t>
  </si>
  <si>
    <t>ATUCHA I</t>
  </si>
  <si>
    <t>NU</t>
  </si>
  <si>
    <t>NASA</t>
  </si>
  <si>
    <t>CT CATAMARCA (ENARSA)</t>
  </si>
  <si>
    <t>EMBALSE</t>
  </si>
  <si>
    <t>CT ISLA VERDE</t>
  </si>
  <si>
    <t xml:space="preserve">CT SANTA ROSA </t>
  </si>
  <si>
    <t>CT PIRANE</t>
  </si>
  <si>
    <t>CT LA PLATA USINA 1</t>
  </si>
  <si>
    <t xml:space="preserve">CT MATHEU </t>
  </si>
  <si>
    <t xml:space="preserve">CT LA RIOJA </t>
  </si>
  <si>
    <t>VENADO TUERTO</t>
  </si>
  <si>
    <t>TIERRA DEL FUEGO</t>
  </si>
  <si>
    <t>PUERTO ALMANZA</t>
  </si>
  <si>
    <t>Potencia nominal instalada en centrales provinciales, municipales y cooperativas</t>
  </si>
  <si>
    <t>BALNEARIO RETA</t>
  </si>
  <si>
    <t>COOPERATIVA</t>
  </si>
  <si>
    <t>CLAROMECO</t>
  </si>
  <si>
    <t>DARREGUEIRA</t>
  </si>
  <si>
    <t>INDIO RICO</t>
  </si>
  <si>
    <t>MAYOR BURATOVICH</t>
  </si>
  <si>
    <t>ORENSE</t>
  </si>
  <si>
    <t>PUNTA ALTA - CENTENARIO</t>
  </si>
  <si>
    <t>PUNTA ALTA - PEHUEN CO</t>
  </si>
  <si>
    <t>TANDIL - CRETAL</t>
  </si>
  <si>
    <t xml:space="preserve">COMODORO RIVADAVIA - ANTONIO MORAN </t>
  </si>
  <si>
    <t>COMODORO RIVADAVIA - PECORSA - CERRO ARENALES</t>
  </si>
  <si>
    <t>COMODORO RIVADAVIA (CERRO NEGRO)</t>
  </si>
  <si>
    <t>COMODORO RIVADAVIA (PLAYA SUD)</t>
  </si>
  <si>
    <t>RADA TILLY</t>
  </si>
  <si>
    <t>ALPA CORRAL</t>
  </si>
  <si>
    <t>ENTRE RIOS</t>
  </si>
  <si>
    <t>LA PAMPA</t>
  </si>
  <si>
    <t>GENERAL ACHA</t>
  </si>
  <si>
    <t>MISIONES</t>
  </si>
  <si>
    <t>SALTITO I</t>
  </si>
  <si>
    <t>COOP.2 DE MAYO</t>
  </si>
  <si>
    <t>SALTITO II</t>
  </si>
  <si>
    <t xml:space="preserve">CUTRAL CO (COPELCO) -  MEULEN </t>
  </si>
  <si>
    <t>BARILOCHE (EMILIO FREY)</t>
  </si>
  <si>
    <t>BARILOCHE (HOSPITAL ZONAL)</t>
  </si>
  <si>
    <t>BARILOCHE (ING° PECHON)</t>
  </si>
  <si>
    <t>BARILOCHE (PUERTO MORENO)</t>
  </si>
  <si>
    <t>MUNICIPAL</t>
  </si>
  <si>
    <t>PICO TRUNCADO - JORGE ROMANUTTI</t>
  </si>
  <si>
    <t>RIO GRANDE</t>
  </si>
  <si>
    <t>YACYRETA  (mitad argentina)</t>
  </si>
  <si>
    <t>EBY (Binacional)</t>
  </si>
  <si>
    <t>SALTO GRANDE  (mitad argentina)</t>
  </si>
  <si>
    <t>CTMSG (Binacional)</t>
  </si>
  <si>
    <t>QUEBRADA DE ULLUM</t>
  </si>
  <si>
    <t>Fideicomiso</t>
  </si>
  <si>
    <t>PROV</t>
  </si>
  <si>
    <t>COMANDANCIA FRIAS</t>
  </si>
  <si>
    <t>ALDEA BELEIRO</t>
  </si>
  <si>
    <t>ALTO RIO SENGUERR</t>
  </si>
  <si>
    <t>ARROYO VERDE</t>
  </si>
  <si>
    <t>BUEN PASTO</t>
  </si>
  <si>
    <t>CAMARONES</t>
  </si>
  <si>
    <t>CHOLILA</t>
  </si>
  <si>
    <t>COLAN CONHUE</t>
  </si>
  <si>
    <t>CUSHAMEN</t>
  </si>
  <si>
    <t>EL CAJON</t>
  </si>
  <si>
    <t>EL CORCOVADO</t>
  </si>
  <si>
    <t>EL MAITEN</t>
  </si>
  <si>
    <t>FACUNDO</t>
  </si>
  <si>
    <t>GAN GAN</t>
  </si>
  <si>
    <t>GASTRE</t>
  </si>
  <si>
    <t>GOBERNADOR COSTA</t>
  </si>
  <si>
    <t>GUALJAINA</t>
  </si>
  <si>
    <t xml:space="preserve">LAGO BLANCO </t>
  </si>
  <si>
    <t>LAGO PUELO</t>
  </si>
  <si>
    <t>LAGUNA SALADA</t>
  </si>
  <si>
    <t>LAS PAMPAS</t>
  </si>
  <si>
    <t>LAS PLUMAS</t>
  </si>
  <si>
    <t>LOS ALERCES</t>
  </si>
  <si>
    <t>LOS ALTARES</t>
  </si>
  <si>
    <t>PASO DE INDIOS</t>
  </si>
  <si>
    <t>PASO DEL SAPO</t>
  </si>
  <si>
    <t>PUERTO PIRAMIDES</t>
  </si>
  <si>
    <t>RIO MAYO</t>
  </si>
  <si>
    <t>RIO PICO</t>
  </si>
  <si>
    <t>TECKA</t>
  </si>
  <si>
    <t>TELSEN</t>
  </si>
  <si>
    <t>ALDEA APELEG</t>
  </si>
  <si>
    <t>ALDEA EPULEF</t>
  </si>
  <si>
    <t>BLANCUNTRE</t>
  </si>
  <si>
    <t>CERRO CONDOR</t>
  </si>
  <si>
    <t>CHACAY OESTE</t>
  </si>
  <si>
    <t>COLONIA CUSHAMEN</t>
  </si>
  <si>
    <t>COSTA DE GUALJAINA</t>
  </si>
  <si>
    <t>COSTA DEL CHUBUT</t>
  </si>
  <si>
    <t>COSTA DEL LEPA</t>
  </si>
  <si>
    <t>EL ESCORIAL</t>
  </si>
  <si>
    <t>EL MIRASOL</t>
  </si>
  <si>
    <t>EL PAJARITO</t>
  </si>
  <si>
    <t>EL TURBIO</t>
  </si>
  <si>
    <t>FOFO CAHUEL</t>
  </si>
  <si>
    <t>ÑORQUINCO SUR</t>
  </si>
  <si>
    <t>PIEDRA PARADA</t>
  </si>
  <si>
    <t>RANQUIL HUAO</t>
  </si>
  <si>
    <t>SEPAUCAL</t>
  </si>
  <si>
    <t>YALA LAUBAT</t>
  </si>
  <si>
    <t>DGSP</t>
  </si>
  <si>
    <t>BENJAMIN REOLIN</t>
  </si>
  <si>
    <t>CASSAFFOUSTH</t>
  </si>
  <si>
    <t>CRUZ DEL EJE</t>
  </si>
  <si>
    <t>DEAN FUNES</t>
  </si>
  <si>
    <t>FITZ SIMON</t>
  </si>
  <si>
    <t>GENERAL LEVALLE</t>
  </si>
  <si>
    <t>ISLA VERDE</t>
  </si>
  <si>
    <t>LA CALERA</t>
  </si>
  <si>
    <t>LA VIÑA</t>
  </si>
  <si>
    <t>LOS MOLINOS I</t>
  </si>
  <si>
    <t>LOS MOLINOS II</t>
  </si>
  <si>
    <t>PIEDRAS MORAS</t>
  </si>
  <si>
    <t>PILAR (GOB.A.ZANICHELLI)</t>
  </si>
  <si>
    <t>RIO CUARTO</t>
  </si>
  <si>
    <t>SAN FRANCISCO</t>
  </si>
  <si>
    <t>SAN ROQUE</t>
  </si>
  <si>
    <t>SUDOESTE</t>
  </si>
  <si>
    <t>VILLA MARIA (LAS PLAYAS)</t>
  </si>
  <si>
    <t>EPEC</t>
  </si>
  <si>
    <t>EL CAÑON</t>
  </si>
  <si>
    <t>EL QUEMADO</t>
  </si>
  <si>
    <t>EL SOLITARIO</t>
  </si>
  <si>
    <t>FORTIN SOLEDAD</t>
  </si>
  <si>
    <t>GUALDALCAZAR</t>
  </si>
  <si>
    <t>LA LIBERTAD</t>
  </si>
  <si>
    <t>LA RINCONADA</t>
  </si>
  <si>
    <t>LOTE 8</t>
  </si>
  <si>
    <t>MARIA CRISTINA</t>
  </si>
  <si>
    <t>POZO DE MAZA</t>
  </si>
  <si>
    <t>RIO MUERTO</t>
  </si>
  <si>
    <t>SAN CAYETANO</t>
  </si>
  <si>
    <t>VACA PERDIDA</t>
  </si>
  <si>
    <t>DIE</t>
  </si>
  <si>
    <t>CASA DE PIEDRA</t>
  </si>
  <si>
    <t>ALGARROBO DEL AGUILA</t>
  </si>
  <si>
    <t>ARBOL SOLO</t>
  </si>
  <si>
    <t>CHACHARRAMENDI</t>
  </si>
  <si>
    <t>CHAPALCO</t>
  </si>
  <si>
    <t>COLONIA LA PASTORIL</t>
  </si>
  <si>
    <t>GOBERNADOR DUVAL</t>
  </si>
  <si>
    <t>JAGUEL DEL MONTE</t>
  </si>
  <si>
    <t>LA HUMADA</t>
  </si>
  <si>
    <t>LOS DIVISADEROS</t>
  </si>
  <si>
    <t>SANTA ISABEL</t>
  </si>
  <si>
    <t>ENTE CASA DE PIEDRA</t>
  </si>
  <si>
    <t>APE</t>
  </si>
  <si>
    <t>COMANDANTE ANDRESITO</t>
  </si>
  <si>
    <t>LA TABLADA</t>
  </si>
  <si>
    <t>OBERA</t>
  </si>
  <si>
    <t>PIÑALITOS</t>
  </si>
  <si>
    <t xml:space="preserve">SAN ANTONIO </t>
  </si>
  <si>
    <t>URUGUA-I</t>
  </si>
  <si>
    <t>EMSA</t>
  </si>
  <si>
    <t>ALUMINE</t>
  </si>
  <si>
    <t>ANDACOLLO</t>
  </si>
  <si>
    <t>AUQUINCO</t>
  </si>
  <si>
    <t>BUTA RANQUIL</t>
  </si>
  <si>
    <t>BUTACO</t>
  </si>
  <si>
    <t>CHIQUILIHUIN</t>
  </si>
  <si>
    <t>CHORRIACA</t>
  </si>
  <si>
    <t>CHOS MALAL</t>
  </si>
  <si>
    <t>LAS COLORADAS</t>
  </si>
  <si>
    <t>LAS OVEJAS</t>
  </si>
  <si>
    <t>LOS MICHES</t>
  </si>
  <si>
    <t>MANZANO AMARGO (LA FRAGUA)</t>
  </si>
  <si>
    <t>MOQUEHUE</t>
  </si>
  <si>
    <t>SAN MARTIN DE LOS ANDES</t>
  </si>
  <si>
    <t>SANTO TOMAS</t>
  </si>
  <si>
    <t>TRICAO MALAL</t>
  </si>
  <si>
    <t>VARVARCO</t>
  </si>
  <si>
    <t>VILLA LA ANGOSTURA</t>
  </si>
  <si>
    <t>VILLA TRAFUL</t>
  </si>
  <si>
    <t>EPEN</t>
  </si>
  <si>
    <t>CIPOLLETTI</t>
  </si>
  <si>
    <t>GUILLERMO CESPEDES</t>
  </si>
  <si>
    <t>JULIAN ROMERO</t>
  </si>
  <si>
    <t>PROVINCIA DE RIO NEGRO</t>
  </si>
  <si>
    <t>CUESTA DEL VIENTO</t>
  </si>
  <si>
    <t>CH LOS CARACOLES</t>
  </si>
  <si>
    <t>EPSE - ENERGIA PROVINCIAL SOCIEDAD DEL ESTADO</t>
  </si>
  <si>
    <t>BAJO  CARACOLES</t>
  </si>
  <si>
    <t>EL CALAFATE</t>
  </si>
  <si>
    <t>EL CHALTEN</t>
  </si>
  <si>
    <t>FUENTES DEL COYLE</t>
  </si>
  <si>
    <t>GOBERNADOR GREGORES</t>
  </si>
  <si>
    <t>JARAMILLO</t>
  </si>
  <si>
    <t>LAGO POSADAS</t>
  </si>
  <si>
    <t>LOS ANTIGUOS</t>
  </si>
  <si>
    <t>PERITO MORENO</t>
  </si>
  <si>
    <t>PUERTO SAN JULIAN</t>
  </si>
  <si>
    <t>PUERTO SANTA CRUZ</t>
  </si>
  <si>
    <t>PUNTA BANDERA</t>
  </si>
  <si>
    <t>RIO TURBIO</t>
  </si>
  <si>
    <t>TRES LAGOS</t>
  </si>
  <si>
    <t>SPSE</t>
  </si>
  <si>
    <t>TOSTADO</t>
  </si>
  <si>
    <t>EPESF</t>
  </si>
  <si>
    <t>TERMOELECTRICA TURBO</t>
  </si>
  <si>
    <t>TOLHUIN</t>
  </si>
  <si>
    <t>DPE</t>
  </si>
  <si>
    <t>CT OLAVARRIA (ENARSA)</t>
  </si>
  <si>
    <t>CT LAS ARMAS (ENARSA)</t>
  </si>
  <si>
    <t>CT PASO DE LA PATRIA</t>
  </si>
  <si>
    <t>BERON DE ASTRADA</t>
  </si>
  <si>
    <t>C. PELLEGRINI</t>
  </si>
  <si>
    <t>CAA CATI</t>
  </si>
  <si>
    <t>CURUZU CUATIA</t>
  </si>
  <si>
    <t>ESQUINA</t>
  </si>
  <si>
    <t>ESTACION TORRENT</t>
  </si>
  <si>
    <t>GOYA</t>
  </si>
  <si>
    <t xml:space="preserve">ISLA APIPE </t>
  </si>
  <si>
    <t>ITA IBATE</t>
  </si>
  <si>
    <t>ITUZAINGO</t>
  </si>
  <si>
    <t>LA CRUZ</t>
  </si>
  <si>
    <t>LOMAS DE VALLEJOS</t>
  </si>
  <si>
    <t>LORETO</t>
  </si>
  <si>
    <t>MBURUCUYA</t>
  </si>
  <si>
    <t>MERCEDES</t>
  </si>
  <si>
    <t>PALMAR GRANDE</t>
  </si>
  <si>
    <t>PASO DE LOS LIBRES</t>
  </si>
  <si>
    <t>SAN MIGUEL</t>
  </si>
  <si>
    <t>SANTO TOME</t>
  </si>
  <si>
    <t>DPEC</t>
  </si>
  <si>
    <t>CT CONCEPCION DEL URUGUAY (ENARSA)</t>
  </si>
  <si>
    <t>CT PARANA (ENARSA)</t>
  </si>
  <si>
    <t>CT INGENIERO JUAREZ (ENARSA)</t>
  </si>
  <si>
    <t>CT ALUMINE (ENARSA)</t>
  </si>
  <si>
    <t>CT CAVIAHUE (ENARSA)</t>
  </si>
  <si>
    <t>CT CIPOLLETTI (ENARSA)</t>
  </si>
  <si>
    <t>CT VILLA REGINA (ENARSA)</t>
  </si>
  <si>
    <t>CT RAFAELA</t>
  </si>
  <si>
    <t>CT VENADO TUERTO</t>
  </si>
  <si>
    <t>LA JAULA-PAREDITAS</t>
  </si>
  <si>
    <t>MONTE CASEROS</t>
  </si>
  <si>
    <t>PERUGORRIA</t>
  </si>
  <si>
    <t>CT GOYA</t>
  </si>
  <si>
    <t>CT LAGUNA BLANCA</t>
  </si>
  <si>
    <t>CT VILLA ANGELA</t>
  </si>
  <si>
    <t>CT SAENZ PEÑA I</t>
  </si>
  <si>
    <t>CT ARISTOBULO DEL VALLE</t>
  </si>
  <si>
    <t xml:space="preserve">CT JUAN JOSE CASTELLI </t>
  </si>
  <si>
    <t>CT LAS PALMAS</t>
  </si>
  <si>
    <t>CT TARTAGAL</t>
  </si>
  <si>
    <t>MIRAFLORES</t>
  </si>
  <si>
    <t>CANALEJAS</t>
  </si>
  <si>
    <t>EDESTESA</t>
  </si>
  <si>
    <t>COCHICO</t>
  </si>
  <si>
    <t>CORRAL DE LORCA</t>
  </si>
  <si>
    <t>ESC VIALIDAD NACIONAL</t>
  </si>
  <si>
    <t>CT MEDANITO(RINCON DE LOS SAUCES)</t>
  </si>
  <si>
    <t>MEDANITO S.A</t>
  </si>
  <si>
    <t>PIQUIRENDA</t>
  </si>
  <si>
    <t>EMDERSA-EDESA</t>
  </si>
  <si>
    <t>EL CHURCAL</t>
  </si>
  <si>
    <t>KM 503-NRB</t>
  </si>
  <si>
    <t>LA ESPERANZA</t>
  </si>
  <si>
    <t>MEDIALUNA</t>
  </si>
  <si>
    <t>PALMARCITO</t>
  </si>
  <si>
    <t>POZO LA CHIVA</t>
  </si>
  <si>
    <t>POZO YACARE</t>
  </si>
  <si>
    <t>PUERTO IRIGOYEN</t>
  </si>
  <si>
    <t>MUNICIPALIDAD DE MALARGUE</t>
  </si>
  <si>
    <t>CT COLON BUENOS AIRES (ENARSA)</t>
  </si>
  <si>
    <t>CT CAPITAN SARMIENTO (ENARSA)</t>
  </si>
  <si>
    <t>CT LAS ARMAS II (ENARSA)</t>
  </si>
  <si>
    <t>CT PEHUAJO (ENARSA)</t>
  </si>
  <si>
    <t>CT PINAMAR (ENARSA)</t>
  </si>
  <si>
    <t>CT JUNIN (ENARSA)</t>
  </si>
  <si>
    <t>CT CHARATA</t>
  </si>
  <si>
    <t>CT SAENZ PEÑA II</t>
  </si>
  <si>
    <t>CT NUEVA POMPEYA</t>
  </si>
  <si>
    <t>CT BELL VILLE</t>
  </si>
  <si>
    <t>CT FORMOSA II</t>
  </si>
  <si>
    <t>CT LIBERTADOR GRAL SAN MARTIN</t>
  </si>
  <si>
    <t>CT CHILECITO</t>
  </si>
  <si>
    <t>CT PUNTA DE VACAS</t>
  </si>
  <si>
    <t>GENDARMERIA</t>
  </si>
  <si>
    <t>G.D.II</t>
  </si>
  <si>
    <t>BARREALITO</t>
  </si>
  <si>
    <t>NAZARIO BENAVIDEZ</t>
  </si>
  <si>
    <t>SAN GUILLERMO</t>
  </si>
  <si>
    <t>LAMADRID</t>
  </si>
  <si>
    <t>ECOENERGIA</t>
  </si>
  <si>
    <t>PETROBRAS</t>
  </si>
  <si>
    <t>PARQUE EOLICO NECOCHEA</t>
  </si>
  <si>
    <t>SEA ENERGY</t>
  </si>
  <si>
    <t>PARQUE EOLICO DIADEMA</t>
  </si>
  <si>
    <t>HYCHICO S.A</t>
  </si>
  <si>
    <t>PIEDRA NEGRA</t>
  </si>
  <si>
    <t>GENERACION RIOJANA</t>
  </si>
  <si>
    <t>SO</t>
  </si>
  <si>
    <t>GENERACION INDEPENDENCIA</t>
  </si>
  <si>
    <t>PILAR BICENTENARIO</t>
  </si>
  <si>
    <t>13 DE JULIO</t>
  </si>
  <si>
    <t>CT ARRECIFES</t>
  </si>
  <si>
    <t>CT BRAGADO</t>
  </si>
  <si>
    <t>CT GRAL VILLEGAS</t>
  </si>
  <si>
    <t>CT LINCOLN</t>
  </si>
  <si>
    <t>CT LOBOS</t>
  </si>
  <si>
    <t>CT SALTO</t>
  </si>
  <si>
    <t>INTA CATAMARCA</t>
  </si>
  <si>
    <t>CT CORRIENTES</t>
  </si>
  <si>
    <t>CT ESQUINA</t>
  </si>
  <si>
    <t>CT VIALE</t>
  </si>
  <si>
    <t>CT REALICO</t>
  </si>
  <si>
    <t>CT LA RIOJA SUR</t>
  </si>
  <si>
    <t>SOC MIXTA PROV-ENARSA</t>
  </si>
  <si>
    <t>CT LEANDRO ALEM</t>
  </si>
  <si>
    <t>CT BARILOCHE</t>
  </si>
  <si>
    <t>CT ORAN</t>
  </si>
  <si>
    <t>CT AÑATUYA I</t>
  </si>
  <si>
    <t>CT AÑATUYA II</t>
  </si>
  <si>
    <t>ECSAPEM</t>
  </si>
  <si>
    <t>CT MIRAMAR</t>
  </si>
  <si>
    <t>PARQUE INDUSTRIAL CATAMARCA</t>
  </si>
  <si>
    <t>TEREVINTOS</t>
  </si>
  <si>
    <t>TINOGASTA</t>
  </si>
  <si>
    <t>CT ENSENADA DE BARRAGAN</t>
  </si>
  <si>
    <t>CT SAN MARTIN NORTE III</t>
  </si>
  <si>
    <t>CT REMEDIOS DE ESCALADA</t>
  </si>
  <si>
    <t>CT SAN MIGUEL NORTE III</t>
  </si>
  <si>
    <t>CT MARGADALENA</t>
  </si>
  <si>
    <t>CENTRAL FOTOVOLTAICA CAÑADA HONDA</t>
  </si>
  <si>
    <t>PARQUE EOLICO RAWSON I</t>
  </si>
  <si>
    <t>PARQUE EOLICO RAWSON II</t>
  </si>
  <si>
    <t>CT CERES</t>
  </si>
  <si>
    <t>CT BRIGADIER LOPEZ</t>
  </si>
  <si>
    <t>SAN FRANCISCO 2</t>
  </si>
  <si>
    <t>CASA COLORADA</t>
  </si>
  <si>
    <t>CASPALA</t>
  </si>
  <si>
    <t>SALTO ANDERSEN</t>
  </si>
  <si>
    <t>DPA RIO NEGRO</t>
  </si>
  <si>
    <t>AMBLAYO</t>
  </si>
  <si>
    <t>COBRES</t>
  </si>
  <si>
    <t>PARQUE INDUSTRIAL</t>
  </si>
  <si>
    <t>ANTOFALLA</t>
  </si>
  <si>
    <t>NUEVO PARQUE SANTA MARIA</t>
  </si>
  <si>
    <t>PARQUE EOLICO LOMA BLANCA</t>
  </si>
  <si>
    <t>VIENTOS DE LA PATAGONIA I</t>
  </si>
  <si>
    <t>PREDIO CHOYA*</t>
  </si>
  <si>
    <t>PREDIO EX CARCEL*</t>
  </si>
  <si>
    <t>PREDIO RIPIERA*</t>
  </si>
  <si>
    <t>Los indicados con * conforman para CAMMESA</t>
  </si>
  <si>
    <t>lo que llaman CATA DI</t>
  </si>
  <si>
    <t>EPEC (GECOR)</t>
  </si>
  <si>
    <t>MARCOS JUAREZ</t>
  </si>
  <si>
    <t>POZOSARGENTO</t>
  </si>
  <si>
    <t>SAN MARTIN I</t>
  </si>
  <si>
    <t>CT ALMIRANTE BROWN</t>
  </si>
  <si>
    <t>PCH LUJAN DE CUYO</t>
  </si>
  <si>
    <t>BERNARDO DE IRIGOYEN/SAN ANTONIO</t>
  </si>
  <si>
    <t>TARTAGAL (Emergencias)</t>
  </si>
  <si>
    <t>CENTRAL FOTOVOLTAICA CHIMBERA I</t>
  </si>
  <si>
    <t>PLANTA PILOTO FOTOVOLTAICA SAN JUAN I</t>
  </si>
  <si>
    <t>ALBERTO GRAFFIGNA</t>
  </si>
  <si>
    <t>ALBANESI</t>
  </si>
  <si>
    <t>EL BOBADAL</t>
  </si>
  <si>
    <t>DO</t>
  </si>
  <si>
    <t>YPF Generacion Electrica S.A</t>
  </si>
  <si>
    <t>Cuadro P.4</t>
  </si>
  <si>
    <t>Cuadro P.5</t>
  </si>
  <si>
    <t>Cuadro P.6</t>
  </si>
  <si>
    <t>Año 2014</t>
  </si>
  <si>
    <t>CT ITATI</t>
  </si>
  <si>
    <t>PARQUE EOLICO ARAUCO-SAPEM I</t>
  </si>
  <si>
    <t>PARQUE EOLICO ARAUCO-SAPEM II</t>
  </si>
  <si>
    <t>PCH LA LUJANITA</t>
  </si>
  <si>
    <t>LA CARLOTA</t>
  </si>
  <si>
    <t>PUNTA DE AGUA</t>
  </si>
  <si>
    <t>SUMAYEN</t>
  </si>
  <si>
    <t>VILLA PEHUENIA</t>
  </si>
  <si>
    <t>PARQUE EOLICO EL TORDILLO</t>
  </si>
  <si>
    <t>PALMAR LARGO-APR ENERGY</t>
  </si>
  <si>
    <t>APR ENERGY- (AISLADA DEL SADI)</t>
  </si>
  <si>
    <t>LA RIOJA precaria</t>
  </si>
  <si>
    <t>GENERACION ROSARIO S.A</t>
  </si>
  <si>
    <t>NUEVA ESPERANZA-LORETO-TERMAS</t>
  </si>
  <si>
    <t>CENTRAL SUR</t>
  </si>
  <si>
    <t>centrales que no fueron confirmadas</t>
  </si>
  <si>
    <t>DGSP-MINISTERIO DE EDUCACION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</si>
</sst>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3" fontId="7" fillId="2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/>
    <xf numFmtId="0" fontId="7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3" fontId="7" fillId="2" borderId="0" xfId="0" applyNumberFormat="1" applyFont="1" applyFill="1" applyBorder="1" applyAlignment="1">
      <alignment horizontal="center" wrapText="1"/>
    </xf>
    <xf numFmtId="0" fontId="7" fillId="0" borderId="0" xfId="1" applyFont="1" applyFill="1" applyBorder="1" applyAlignment="1"/>
    <xf numFmtId="3" fontId="7" fillId="0" borderId="0" xfId="0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 wrapText="1"/>
    </xf>
    <xf numFmtId="3" fontId="7" fillId="2" borderId="0" xfId="1" applyNumberFormat="1" applyFont="1" applyFill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horizontal="center" wrapText="1"/>
    </xf>
    <xf numFmtId="3" fontId="7" fillId="0" borderId="0" xfId="1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/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/>
    <xf numFmtId="0" fontId="8" fillId="2" borderId="0" xfId="1" applyFont="1" applyFill="1" applyBorder="1" applyAlignment="1">
      <alignment horizontal="left"/>
    </xf>
    <xf numFmtId="0" fontId="9" fillId="0" borderId="0" xfId="0" applyFont="1" applyFill="1" applyBorder="1" applyAlignment="1"/>
    <xf numFmtId="0" fontId="10" fillId="0" borderId="0" xfId="0" applyFont="1"/>
  </cellXfs>
  <cellStyles count="2">
    <cellStyle name="Normal" xfId="0" builtinId="0"/>
    <cellStyle name="Normal_Hidráulicas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zoomScale="80" zoomScaleNormal="80" workbookViewId="0"/>
  </sheetViews>
  <sheetFormatPr baseColWidth="10" defaultRowHeight="12.75"/>
  <cols>
    <col min="1" max="1" width="26.140625" customWidth="1"/>
    <col min="2" max="2" width="41" customWidth="1"/>
    <col min="3" max="3" width="7.28515625" style="2" customWidth="1"/>
    <col min="4" max="4" width="39.85546875" customWidth="1"/>
    <col min="5" max="5" width="11.42578125" style="6"/>
  </cols>
  <sheetData>
    <row r="1" spans="1:8">
      <c r="A1" s="1" t="s">
        <v>616</v>
      </c>
      <c r="B1" s="7"/>
      <c r="C1" s="8"/>
      <c r="D1" s="7"/>
      <c r="E1" s="8"/>
      <c r="F1" s="7"/>
    </row>
    <row r="2" spans="1:8">
      <c r="A2" s="1" t="s">
        <v>619</v>
      </c>
      <c r="B2" s="7"/>
      <c r="C2" s="8"/>
      <c r="D2" s="7"/>
      <c r="E2" s="8"/>
      <c r="F2" s="7"/>
    </row>
    <row r="3" spans="1:8">
      <c r="A3" s="1" t="s">
        <v>30</v>
      </c>
      <c r="B3" s="7"/>
      <c r="C3" s="8"/>
      <c r="D3" s="7"/>
      <c r="E3" s="8"/>
      <c r="F3" s="7"/>
    </row>
    <row r="4" spans="1:8">
      <c r="A4" s="1" t="s">
        <v>31</v>
      </c>
      <c r="B4" s="7"/>
      <c r="C4" s="8"/>
      <c r="D4" s="7"/>
      <c r="E4" s="8"/>
      <c r="F4" s="7"/>
    </row>
    <row r="5" spans="1:8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7"/>
    </row>
    <row r="6" spans="1:8">
      <c r="A6" s="8"/>
      <c r="B6" s="8"/>
      <c r="C6" s="8"/>
      <c r="D6" s="8"/>
      <c r="E6" s="22" t="s">
        <v>27</v>
      </c>
      <c r="F6" s="7"/>
    </row>
    <row r="7" spans="1:8">
      <c r="A7" s="21" t="s">
        <v>0</v>
      </c>
      <c r="B7" s="21" t="s">
        <v>1</v>
      </c>
      <c r="C7" s="22" t="s">
        <v>2</v>
      </c>
      <c r="D7" s="21" t="s">
        <v>3</v>
      </c>
      <c r="E7" s="23">
        <v>620000</v>
      </c>
      <c r="F7" s="7"/>
    </row>
    <row r="8" spans="1:8">
      <c r="A8" s="21"/>
      <c r="B8" s="21" t="s">
        <v>1</v>
      </c>
      <c r="C8" s="22" t="s">
        <v>4</v>
      </c>
      <c r="D8" s="21" t="s">
        <v>3</v>
      </c>
      <c r="E8" s="23">
        <v>24000</v>
      </c>
      <c r="F8" s="7"/>
    </row>
    <row r="9" spans="1:8">
      <c r="A9" s="21"/>
      <c r="B9" s="21" t="s">
        <v>5</v>
      </c>
      <c r="C9" s="22" t="s">
        <v>6</v>
      </c>
      <c r="D9" s="21" t="s">
        <v>7</v>
      </c>
      <c r="E9" s="23">
        <v>525960</v>
      </c>
      <c r="F9" s="7"/>
    </row>
    <row r="10" spans="1:8">
      <c r="A10" s="21"/>
      <c r="B10" s="21" t="s">
        <v>5</v>
      </c>
      <c r="C10" s="22" t="s">
        <v>8</v>
      </c>
      <c r="D10" s="21" t="s">
        <v>7</v>
      </c>
      <c r="E10" s="23">
        <v>319300</v>
      </c>
      <c r="F10" s="7"/>
    </row>
    <row r="11" spans="1:8">
      <c r="A11" s="21"/>
      <c r="B11" s="21" t="s">
        <v>18</v>
      </c>
      <c r="C11" s="22" t="s">
        <v>4</v>
      </c>
      <c r="D11" s="21" t="s">
        <v>28</v>
      </c>
      <c r="E11" s="23">
        <v>34000</v>
      </c>
      <c r="F11" s="7"/>
    </row>
    <row r="12" spans="1:8">
      <c r="A12" s="21"/>
      <c r="B12" s="21" t="s">
        <v>19</v>
      </c>
      <c r="C12" s="22" t="s">
        <v>4</v>
      </c>
      <c r="D12" s="21" t="s">
        <v>28</v>
      </c>
      <c r="E12" s="23">
        <v>141300</v>
      </c>
      <c r="F12" s="7"/>
    </row>
    <row r="13" spans="1:8">
      <c r="A13" s="21"/>
      <c r="B13" s="21" t="s">
        <v>19</v>
      </c>
      <c r="C13" s="22" t="s">
        <v>2</v>
      </c>
      <c r="D13" s="21" t="s">
        <v>28</v>
      </c>
      <c r="E13" s="23">
        <v>60000</v>
      </c>
      <c r="F13" s="7"/>
    </row>
    <row r="14" spans="1:8">
      <c r="A14" s="21"/>
      <c r="B14" s="21" t="s">
        <v>20</v>
      </c>
      <c r="C14" s="22" t="s">
        <v>2</v>
      </c>
      <c r="D14" s="21" t="s">
        <v>28</v>
      </c>
      <c r="E14" s="23">
        <v>206000</v>
      </c>
      <c r="F14" s="7"/>
    </row>
    <row r="15" spans="1:8">
      <c r="A15" s="21"/>
      <c r="B15" s="21" t="s">
        <v>21</v>
      </c>
      <c r="C15" s="22" t="s">
        <v>4</v>
      </c>
      <c r="D15" s="21" t="s">
        <v>28</v>
      </c>
      <c r="E15" s="23">
        <v>130000</v>
      </c>
      <c r="F15" s="7"/>
      <c r="H15" s="7"/>
    </row>
    <row r="16" spans="1:8">
      <c r="A16" s="21"/>
      <c r="B16" s="21" t="s">
        <v>11</v>
      </c>
      <c r="C16" s="22" t="s">
        <v>9</v>
      </c>
      <c r="D16" s="21" t="s">
        <v>10</v>
      </c>
      <c r="E16" s="23">
        <v>14880</v>
      </c>
      <c r="F16" s="7"/>
    </row>
    <row r="17" spans="1:6">
      <c r="A17" s="21"/>
      <c r="B17" s="21" t="s">
        <v>13</v>
      </c>
      <c r="C17" s="22" t="s">
        <v>9</v>
      </c>
      <c r="D17" s="21" t="s">
        <v>12</v>
      </c>
      <c r="E17" s="23">
        <v>4960</v>
      </c>
      <c r="F17" s="7"/>
    </row>
    <row r="18" spans="1:6">
      <c r="A18" s="21"/>
      <c r="B18" s="21" t="s">
        <v>32</v>
      </c>
      <c r="C18" s="22" t="s">
        <v>6</v>
      </c>
      <c r="D18" s="21" t="s">
        <v>29</v>
      </c>
      <c r="E18" s="23">
        <v>572000</v>
      </c>
      <c r="F18" s="21" t="s">
        <v>304</v>
      </c>
    </row>
    <row r="19" spans="1:6">
      <c r="A19" s="21"/>
      <c r="B19" s="21" t="s">
        <v>32</v>
      </c>
      <c r="C19" s="22" t="s">
        <v>8</v>
      </c>
      <c r="D19" s="21" t="s">
        <v>29</v>
      </c>
      <c r="E19" s="23">
        <v>276000</v>
      </c>
      <c r="F19" s="21" t="s">
        <v>304</v>
      </c>
    </row>
    <row r="20" spans="1:6">
      <c r="A20" s="21"/>
      <c r="B20" s="21" t="s">
        <v>14</v>
      </c>
      <c r="C20" s="22" t="s">
        <v>2</v>
      </c>
      <c r="D20" s="21" t="s">
        <v>15</v>
      </c>
      <c r="E20" s="23">
        <v>620000</v>
      </c>
      <c r="F20" s="7"/>
    </row>
    <row r="21" spans="1:6">
      <c r="A21" s="21"/>
      <c r="B21" s="21" t="s">
        <v>16</v>
      </c>
      <c r="C21" s="22" t="s">
        <v>4</v>
      </c>
      <c r="D21" s="21" t="s">
        <v>17</v>
      </c>
      <c r="E21" s="23">
        <v>163200</v>
      </c>
      <c r="F21" s="7"/>
    </row>
    <row r="22" spans="1:6">
      <c r="A22" s="21"/>
      <c r="B22" s="21" t="s">
        <v>539</v>
      </c>
      <c r="C22" s="22" t="s">
        <v>2</v>
      </c>
      <c r="D22" s="21" t="s">
        <v>540</v>
      </c>
      <c r="E22" s="23">
        <v>13200</v>
      </c>
      <c r="F22" s="7"/>
    </row>
    <row r="23" spans="1:6">
      <c r="A23" s="21"/>
      <c r="B23" s="21" t="s">
        <v>541</v>
      </c>
      <c r="C23" s="22" t="s">
        <v>97</v>
      </c>
      <c r="D23" s="21" t="s">
        <v>542</v>
      </c>
      <c r="E23" s="23">
        <v>250</v>
      </c>
      <c r="F23" s="7"/>
    </row>
    <row r="24" spans="1:6">
      <c r="A24" s="7"/>
      <c r="B24" s="7"/>
      <c r="C24" s="8"/>
      <c r="D24" s="7"/>
      <c r="E24" s="8"/>
      <c r="F24" s="7"/>
    </row>
    <row r="25" spans="1:6">
      <c r="A25" s="21" t="s">
        <v>33</v>
      </c>
      <c r="B25" s="21" t="s">
        <v>34</v>
      </c>
      <c r="C25" s="22" t="s">
        <v>2</v>
      </c>
      <c r="D25" s="21" t="s">
        <v>35</v>
      </c>
      <c r="E25" s="23">
        <v>420000</v>
      </c>
      <c r="F25" s="7"/>
    </row>
    <row r="26" spans="1:6">
      <c r="A26" s="21"/>
      <c r="B26" s="21" t="s">
        <v>36</v>
      </c>
      <c r="C26" s="22" t="s">
        <v>6</v>
      </c>
      <c r="D26" s="21" t="s">
        <v>35</v>
      </c>
      <c r="E26" s="23">
        <v>515000</v>
      </c>
      <c r="F26" s="7"/>
    </row>
    <row r="27" spans="1:6">
      <c r="A27" s="21"/>
      <c r="B27" s="21" t="s">
        <v>36</v>
      </c>
      <c r="C27" s="22" t="s">
        <v>8</v>
      </c>
      <c r="D27" s="21" t="s">
        <v>35</v>
      </c>
      <c r="E27" s="23">
        <v>282700</v>
      </c>
      <c r="F27" s="7"/>
    </row>
    <row r="28" spans="1:6">
      <c r="A28" s="21"/>
      <c r="B28" s="21" t="s">
        <v>37</v>
      </c>
      <c r="C28" s="22" t="s">
        <v>2</v>
      </c>
      <c r="D28" s="21" t="s">
        <v>35</v>
      </c>
      <c r="E28" s="23">
        <v>589000</v>
      </c>
      <c r="F28" s="7"/>
    </row>
    <row r="29" spans="1:6">
      <c r="A29" s="21"/>
      <c r="B29" s="21" t="s">
        <v>38</v>
      </c>
      <c r="C29" s="22" t="s">
        <v>6</v>
      </c>
      <c r="D29" s="21" t="s">
        <v>39</v>
      </c>
      <c r="E29" s="23">
        <v>528800</v>
      </c>
      <c r="F29" s="7"/>
    </row>
    <row r="30" spans="1:6">
      <c r="A30" s="21"/>
      <c r="B30" s="21" t="s">
        <v>38</v>
      </c>
      <c r="C30" s="22" t="s">
        <v>8</v>
      </c>
      <c r="D30" s="21" t="s">
        <v>39</v>
      </c>
      <c r="E30" s="23">
        <v>322400</v>
      </c>
      <c r="F30" s="7"/>
    </row>
    <row r="31" spans="1:6">
      <c r="A31" s="21"/>
      <c r="B31" s="21" t="s">
        <v>38</v>
      </c>
      <c r="C31" s="22" t="s">
        <v>2</v>
      </c>
      <c r="D31" s="21" t="s">
        <v>39</v>
      </c>
      <c r="E31" s="23">
        <v>1131000</v>
      </c>
      <c r="F31" s="7"/>
    </row>
    <row r="32" spans="1:6">
      <c r="A32" s="21"/>
      <c r="B32" s="21" t="s">
        <v>40</v>
      </c>
      <c r="C32" s="22" t="s">
        <v>6</v>
      </c>
      <c r="D32" s="21" t="s">
        <v>39</v>
      </c>
      <c r="E32" s="23">
        <v>216000</v>
      </c>
      <c r="F32" s="7"/>
    </row>
    <row r="33" spans="1:6">
      <c r="A33" s="21"/>
      <c r="B33" s="21" t="s">
        <v>40</v>
      </c>
      <c r="C33" s="22" t="s">
        <v>8</v>
      </c>
      <c r="D33" s="21" t="s">
        <v>39</v>
      </c>
      <c r="E33" s="23">
        <v>105000</v>
      </c>
      <c r="F33" s="7"/>
    </row>
    <row r="34" spans="1:6">
      <c r="A34" s="7"/>
      <c r="B34" s="7"/>
      <c r="C34" s="8"/>
      <c r="D34" s="7"/>
      <c r="E34" s="8"/>
      <c r="F34" s="7"/>
    </row>
    <row r="35" spans="1:6">
      <c r="A35" s="21" t="s">
        <v>48</v>
      </c>
      <c r="B35" s="21" t="s">
        <v>49</v>
      </c>
      <c r="C35" s="22" t="s">
        <v>4</v>
      </c>
      <c r="D35" s="21" t="s">
        <v>50</v>
      </c>
      <c r="E35" s="23">
        <v>82500</v>
      </c>
      <c r="F35" s="7"/>
    </row>
    <row r="36" spans="1:6">
      <c r="A36" s="21"/>
      <c r="B36" s="21" t="s">
        <v>51</v>
      </c>
      <c r="C36" s="22" t="s">
        <v>4</v>
      </c>
      <c r="D36" s="21" t="s">
        <v>50</v>
      </c>
      <c r="E36" s="23">
        <v>40000</v>
      </c>
      <c r="F36" s="7"/>
    </row>
    <row r="37" spans="1:6">
      <c r="A37" s="21"/>
      <c r="B37" s="21" t="s">
        <v>49</v>
      </c>
      <c r="C37" s="22" t="s">
        <v>6</v>
      </c>
      <c r="D37" s="21" t="s">
        <v>52</v>
      </c>
      <c r="E37" s="23">
        <v>41220</v>
      </c>
      <c r="F37" s="7"/>
    </row>
    <row r="38" spans="1:6">
      <c r="A38" s="21"/>
      <c r="B38" s="21" t="s">
        <v>49</v>
      </c>
      <c r="C38" s="22" t="s">
        <v>8</v>
      </c>
      <c r="D38" s="21" t="s">
        <v>52</v>
      </c>
      <c r="E38" s="23">
        <v>21800</v>
      </c>
      <c r="F38" s="7"/>
    </row>
    <row r="39" spans="1:6">
      <c r="A39" s="21"/>
      <c r="B39" s="21" t="s">
        <v>53</v>
      </c>
      <c r="C39" s="22" t="s">
        <v>6</v>
      </c>
      <c r="D39" s="21" t="s">
        <v>54</v>
      </c>
      <c r="E39" s="23">
        <v>75000</v>
      </c>
      <c r="F39" s="7"/>
    </row>
    <row r="40" spans="1:6">
      <c r="A40" s="21"/>
      <c r="B40" s="21" t="s">
        <v>53</v>
      </c>
      <c r="C40" s="22" t="s">
        <v>8</v>
      </c>
      <c r="D40" s="21" t="s">
        <v>54</v>
      </c>
      <c r="E40" s="23">
        <v>48700</v>
      </c>
      <c r="F40" s="7"/>
    </row>
    <row r="41" spans="1:6">
      <c r="A41" s="21"/>
      <c r="B41" s="21" t="s">
        <v>55</v>
      </c>
      <c r="C41" s="22" t="s">
        <v>43</v>
      </c>
      <c r="D41" s="21" t="s">
        <v>56</v>
      </c>
      <c r="E41" s="23">
        <v>60000</v>
      </c>
      <c r="F41" s="7"/>
    </row>
    <row r="42" spans="1:6">
      <c r="A42" s="21"/>
      <c r="B42" s="21" t="s">
        <v>57</v>
      </c>
      <c r="C42" s="22" t="s">
        <v>43</v>
      </c>
      <c r="D42" s="21" t="s">
        <v>58</v>
      </c>
      <c r="E42" s="23">
        <v>472000</v>
      </c>
      <c r="F42" s="7"/>
    </row>
    <row r="43" spans="1:6">
      <c r="A43" s="21"/>
      <c r="B43" s="21" t="s">
        <v>543</v>
      </c>
      <c r="C43" s="22" t="s">
        <v>97</v>
      </c>
      <c r="D43" s="21" t="s">
        <v>544</v>
      </c>
      <c r="E43" s="23">
        <v>6300</v>
      </c>
      <c r="F43" s="7"/>
    </row>
    <row r="44" spans="1:6">
      <c r="A44" s="21"/>
      <c r="B44" s="21" t="s">
        <v>628</v>
      </c>
      <c r="C44" s="22" t="s">
        <v>97</v>
      </c>
      <c r="D44" s="21" t="s">
        <v>595</v>
      </c>
      <c r="E44" s="23">
        <v>3000</v>
      </c>
      <c r="F44" s="7"/>
    </row>
    <row r="45" spans="1:6">
      <c r="A45" s="7"/>
      <c r="B45" s="7"/>
      <c r="C45" s="8"/>
      <c r="D45" s="7"/>
      <c r="E45" s="8"/>
      <c r="F45" s="7"/>
    </row>
    <row r="46" spans="1:6">
      <c r="A46" s="21" t="s">
        <v>59</v>
      </c>
      <c r="B46" s="21" t="s">
        <v>60</v>
      </c>
      <c r="C46" s="22" t="s">
        <v>6</v>
      </c>
      <c r="D46" s="21" t="s">
        <v>61</v>
      </c>
      <c r="E46" s="23">
        <v>50000</v>
      </c>
      <c r="F46" s="7"/>
    </row>
    <row r="47" spans="1:6">
      <c r="A47" s="21"/>
      <c r="B47" s="21" t="s">
        <v>60</v>
      </c>
      <c r="C47" s="22" t="s">
        <v>8</v>
      </c>
      <c r="D47" s="21" t="s">
        <v>61</v>
      </c>
      <c r="E47" s="23">
        <v>20000</v>
      </c>
      <c r="F47" s="7"/>
    </row>
    <row r="48" spans="1:6">
      <c r="A48" s="21"/>
      <c r="B48" s="21" t="s">
        <v>60</v>
      </c>
      <c r="C48" s="22" t="s">
        <v>4</v>
      </c>
      <c r="D48" s="21" t="s">
        <v>61</v>
      </c>
      <c r="E48" s="23">
        <v>180000</v>
      </c>
      <c r="F48" s="7"/>
    </row>
    <row r="49" spans="1:6">
      <c r="A49" s="7"/>
      <c r="B49" s="7"/>
      <c r="C49" s="8"/>
      <c r="D49" s="7"/>
      <c r="E49" s="8"/>
      <c r="F49" s="7"/>
    </row>
    <row r="50" spans="1:6">
      <c r="A50" s="21" t="s">
        <v>62</v>
      </c>
      <c r="B50" s="21" t="s">
        <v>63</v>
      </c>
      <c r="C50" s="22" t="s">
        <v>4</v>
      </c>
      <c r="D50" s="21" t="s">
        <v>52</v>
      </c>
      <c r="E50" s="23">
        <v>17300</v>
      </c>
      <c r="F50" s="7"/>
    </row>
    <row r="51" spans="1:6">
      <c r="A51" s="7"/>
      <c r="B51" s="7"/>
      <c r="C51" s="8"/>
      <c r="D51" s="7"/>
      <c r="E51" s="9"/>
      <c r="F51" s="7"/>
    </row>
    <row r="52" spans="1:6">
      <c r="A52" s="21" t="s">
        <v>64</v>
      </c>
      <c r="B52" s="57" t="s">
        <v>629</v>
      </c>
      <c r="C52" s="22" t="s">
        <v>9</v>
      </c>
      <c r="D52" s="57" t="s">
        <v>630</v>
      </c>
      <c r="E52" s="23">
        <v>3000</v>
      </c>
      <c r="F52" s="7"/>
    </row>
    <row r="53" spans="1:6">
      <c r="A53" s="7"/>
      <c r="B53" s="7"/>
      <c r="C53" s="8"/>
      <c r="D53" s="7"/>
      <c r="E53" s="8"/>
      <c r="F53" s="7"/>
    </row>
    <row r="54" spans="1:6">
      <c r="A54" s="21" t="s">
        <v>66</v>
      </c>
      <c r="B54" s="21" t="s">
        <v>67</v>
      </c>
      <c r="C54" s="22" t="s">
        <v>9</v>
      </c>
      <c r="D54" s="21" t="s">
        <v>68</v>
      </c>
      <c r="E54" s="23">
        <v>840</v>
      </c>
      <c r="F54" s="7"/>
    </row>
    <row r="55" spans="1:6">
      <c r="A55" s="21"/>
      <c r="B55" s="21" t="s">
        <v>67</v>
      </c>
      <c r="C55" s="22" t="s">
        <v>4</v>
      </c>
      <c r="D55" s="21" t="s">
        <v>68</v>
      </c>
      <c r="E55" s="23">
        <v>67600</v>
      </c>
      <c r="F55" s="7"/>
    </row>
    <row r="56" spans="1:6">
      <c r="A56" s="21"/>
      <c r="B56" s="21" t="s">
        <v>69</v>
      </c>
      <c r="C56" s="22" t="s">
        <v>6</v>
      </c>
      <c r="D56" s="21" t="s">
        <v>70</v>
      </c>
      <c r="E56" s="23">
        <v>512900</v>
      </c>
      <c r="F56" s="7"/>
    </row>
    <row r="57" spans="1:6">
      <c r="A57" s="21"/>
      <c r="B57" s="21" t="s">
        <v>69</v>
      </c>
      <c r="C57" s="22" t="s">
        <v>8</v>
      </c>
      <c r="D57" s="21" t="s">
        <v>70</v>
      </c>
      <c r="E57" s="23">
        <v>284600</v>
      </c>
      <c r="F57" s="7"/>
    </row>
    <row r="58" spans="1:6">
      <c r="A58" s="21"/>
      <c r="B58" s="21" t="s">
        <v>69</v>
      </c>
      <c r="C58" s="22" t="s">
        <v>4</v>
      </c>
      <c r="D58" s="21" t="s">
        <v>70</v>
      </c>
      <c r="E58" s="23">
        <v>74800</v>
      </c>
      <c r="F58" s="21"/>
    </row>
    <row r="59" spans="1:6">
      <c r="A59" s="21"/>
      <c r="B59" s="21" t="s">
        <v>71</v>
      </c>
      <c r="C59" s="22" t="s">
        <v>4</v>
      </c>
      <c r="D59" s="21" t="s">
        <v>72</v>
      </c>
      <c r="E59" s="23">
        <v>128000</v>
      </c>
      <c r="F59" s="21"/>
    </row>
    <row r="60" spans="1:6">
      <c r="A60" s="21"/>
      <c r="B60" s="21" t="s">
        <v>73</v>
      </c>
      <c r="C60" s="22" t="s">
        <v>6</v>
      </c>
      <c r="D60" s="21" t="s">
        <v>74</v>
      </c>
      <c r="E60" s="23">
        <v>437400</v>
      </c>
      <c r="F60" s="21"/>
    </row>
    <row r="61" spans="1:6">
      <c r="A61" s="21"/>
      <c r="B61" s="21" t="s">
        <v>73</v>
      </c>
      <c r="C61" s="22" t="s">
        <v>4</v>
      </c>
      <c r="D61" s="21" t="s">
        <v>74</v>
      </c>
      <c r="E61" s="23">
        <v>164550</v>
      </c>
      <c r="F61" s="7"/>
    </row>
    <row r="62" spans="1:6">
      <c r="A62" s="21"/>
      <c r="B62" s="21" t="s">
        <v>73</v>
      </c>
      <c r="C62" s="22" t="s">
        <v>8</v>
      </c>
      <c r="D62" s="21" t="s">
        <v>74</v>
      </c>
      <c r="E62" s="23">
        <v>236200</v>
      </c>
      <c r="F62" s="7"/>
    </row>
    <row r="63" spans="1:6">
      <c r="A63" s="7"/>
      <c r="B63" s="7"/>
      <c r="C63" s="8"/>
      <c r="D63" s="7"/>
      <c r="E63" s="8"/>
      <c r="F63" s="7"/>
    </row>
    <row r="64" spans="1:6">
      <c r="A64" s="21" t="s">
        <v>75</v>
      </c>
      <c r="B64" s="21" t="s">
        <v>76</v>
      </c>
      <c r="C64" s="22" t="s">
        <v>4</v>
      </c>
      <c r="D64" s="21" t="s">
        <v>42</v>
      </c>
      <c r="E64" s="23">
        <v>26000</v>
      </c>
      <c r="F64" s="7"/>
    </row>
    <row r="65" spans="1:6">
      <c r="A65" s="7"/>
      <c r="B65" s="21" t="s">
        <v>500</v>
      </c>
      <c r="C65" s="22" t="s">
        <v>9</v>
      </c>
      <c r="D65" s="21" t="s">
        <v>77</v>
      </c>
      <c r="E65" s="23">
        <v>2000</v>
      </c>
      <c r="F65" s="7"/>
    </row>
    <row r="66" spans="1:6">
      <c r="A66" s="7"/>
      <c r="B66" s="21" t="s">
        <v>78</v>
      </c>
      <c r="C66" s="22" t="s">
        <v>9</v>
      </c>
      <c r="D66" s="21" t="s">
        <v>77</v>
      </c>
      <c r="E66" s="23">
        <v>5120</v>
      </c>
      <c r="F66" s="7"/>
    </row>
    <row r="67" spans="1:6">
      <c r="A67" s="7"/>
      <c r="B67" s="21" t="s">
        <v>79</v>
      </c>
      <c r="C67" s="22" t="s">
        <v>43</v>
      </c>
      <c r="D67" s="21" t="s">
        <v>77</v>
      </c>
      <c r="E67" s="23">
        <v>7000</v>
      </c>
      <c r="F67" s="7"/>
    </row>
    <row r="68" spans="1:6">
      <c r="A68" s="7"/>
      <c r="B68" s="21" t="s">
        <v>80</v>
      </c>
      <c r="C68" s="22" t="s">
        <v>43</v>
      </c>
      <c r="D68" s="21" t="s">
        <v>77</v>
      </c>
      <c r="E68" s="23">
        <v>180</v>
      </c>
      <c r="F68" s="7"/>
    </row>
    <row r="69" spans="1:6">
      <c r="A69" s="7"/>
      <c r="B69" s="21" t="s">
        <v>545</v>
      </c>
      <c r="C69" s="22" t="s">
        <v>9</v>
      </c>
      <c r="D69" s="21" t="s">
        <v>77</v>
      </c>
      <c r="E69" s="23">
        <v>17000</v>
      </c>
      <c r="F69" s="7"/>
    </row>
    <row r="70" spans="1:6">
      <c r="A70" s="7"/>
      <c r="B70" s="21" t="s">
        <v>81</v>
      </c>
      <c r="C70" s="22" t="s">
        <v>9</v>
      </c>
      <c r="D70" s="21" t="s">
        <v>82</v>
      </c>
      <c r="E70" s="23">
        <v>96</v>
      </c>
      <c r="F70" s="7"/>
    </row>
    <row r="71" spans="1:6">
      <c r="A71" s="7"/>
      <c r="B71" s="21" t="s">
        <v>83</v>
      </c>
      <c r="C71" s="22" t="s">
        <v>9</v>
      </c>
      <c r="D71" s="21" t="s">
        <v>82</v>
      </c>
      <c r="E71" s="23">
        <v>22</v>
      </c>
      <c r="F71" s="7"/>
    </row>
    <row r="72" spans="1:6">
      <c r="A72" s="7"/>
      <c r="B72" s="21" t="s">
        <v>585</v>
      </c>
      <c r="C72" s="22" t="s">
        <v>9</v>
      </c>
      <c r="D72" s="21" t="s">
        <v>82</v>
      </c>
      <c r="E72" s="23">
        <v>22</v>
      </c>
      <c r="F72" s="7"/>
    </row>
    <row r="73" spans="1:6">
      <c r="A73" s="7"/>
      <c r="B73" s="21" t="s">
        <v>586</v>
      </c>
      <c r="C73" s="22" t="s">
        <v>9</v>
      </c>
      <c r="D73" s="21" t="s">
        <v>82</v>
      </c>
      <c r="E73" s="23">
        <v>50</v>
      </c>
      <c r="F73" s="7"/>
    </row>
    <row r="74" spans="1:6">
      <c r="A74" s="7"/>
      <c r="B74" s="21" t="s">
        <v>84</v>
      </c>
      <c r="C74" s="22" t="s">
        <v>9</v>
      </c>
      <c r="D74" s="21" t="s">
        <v>82</v>
      </c>
      <c r="E74" s="23">
        <v>112</v>
      </c>
      <c r="F74" s="7"/>
    </row>
    <row r="75" spans="1:6">
      <c r="A75" s="7"/>
      <c r="B75" s="21" t="s">
        <v>85</v>
      </c>
      <c r="C75" s="22" t="s">
        <v>43</v>
      </c>
      <c r="D75" s="21" t="s">
        <v>82</v>
      </c>
      <c r="E75" s="23">
        <v>20</v>
      </c>
      <c r="F75" s="7"/>
    </row>
    <row r="76" spans="1:6">
      <c r="A76" s="7"/>
      <c r="B76" s="21" t="s">
        <v>86</v>
      </c>
      <c r="C76" s="22" t="s">
        <v>9</v>
      </c>
      <c r="D76" s="21" t="s">
        <v>82</v>
      </c>
      <c r="E76" s="23">
        <v>139</v>
      </c>
      <c r="F76" s="7"/>
    </row>
    <row r="77" spans="1:6">
      <c r="A77" s="7"/>
      <c r="B77" s="21" t="s">
        <v>87</v>
      </c>
      <c r="C77" s="22" t="s">
        <v>88</v>
      </c>
      <c r="D77" s="21" t="s">
        <v>82</v>
      </c>
      <c r="E77" s="42">
        <v>1.4</v>
      </c>
      <c r="F77" s="7"/>
    </row>
    <row r="78" spans="1:6">
      <c r="A78" s="7"/>
      <c r="B78" s="21" t="s">
        <v>89</v>
      </c>
      <c r="C78" s="22" t="s">
        <v>9</v>
      </c>
      <c r="D78" s="21" t="s">
        <v>82</v>
      </c>
      <c r="E78" s="23">
        <v>52</v>
      </c>
      <c r="F78" s="7"/>
    </row>
    <row r="79" spans="1:6">
      <c r="A79" s="7"/>
      <c r="B79" s="21" t="s">
        <v>89</v>
      </c>
      <c r="C79" s="22" t="s">
        <v>43</v>
      </c>
      <c r="D79" s="21" t="s">
        <v>82</v>
      </c>
      <c r="E79" s="23">
        <v>20</v>
      </c>
      <c r="F79" s="7"/>
    </row>
    <row r="80" spans="1:6">
      <c r="A80" s="7"/>
      <c r="B80" s="21" t="s">
        <v>90</v>
      </c>
      <c r="C80" s="22" t="s">
        <v>88</v>
      </c>
      <c r="D80" s="21" t="s">
        <v>82</v>
      </c>
      <c r="E80" s="42">
        <v>2.2000000000000002</v>
      </c>
      <c r="F80" s="7"/>
    </row>
    <row r="81" spans="1:6">
      <c r="A81" s="7"/>
      <c r="B81" s="21" t="s">
        <v>91</v>
      </c>
      <c r="C81" s="22" t="s">
        <v>9</v>
      </c>
      <c r="D81" s="21" t="s">
        <v>82</v>
      </c>
      <c r="E81" s="23">
        <v>74</v>
      </c>
      <c r="F81" s="7"/>
    </row>
    <row r="82" spans="1:6">
      <c r="A82" s="7"/>
      <c r="B82" s="21" t="s">
        <v>92</v>
      </c>
      <c r="C82" s="22" t="s">
        <v>9</v>
      </c>
      <c r="D82" s="21" t="s">
        <v>82</v>
      </c>
      <c r="E82" s="23">
        <v>50</v>
      </c>
      <c r="F82" s="7"/>
    </row>
    <row r="83" spans="1:6">
      <c r="A83" s="7"/>
      <c r="B83" s="21" t="s">
        <v>93</v>
      </c>
      <c r="C83" s="22" t="s">
        <v>9</v>
      </c>
      <c r="D83" s="21" t="s">
        <v>82</v>
      </c>
      <c r="E83" s="23">
        <v>60</v>
      </c>
      <c r="F83" s="7"/>
    </row>
    <row r="84" spans="1:6">
      <c r="A84" s="7"/>
      <c r="B84" s="21" t="s">
        <v>94</v>
      </c>
      <c r="C84" s="22" t="s">
        <v>9</v>
      </c>
      <c r="D84" s="21" t="s">
        <v>82</v>
      </c>
      <c r="E84" s="23">
        <f>250+561</f>
        <v>811</v>
      </c>
      <c r="F84" s="7"/>
    </row>
    <row r="85" spans="1:6">
      <c r="A85" s="7"/>
      <c r="B85" s="21" t="s">
        <v>95</v>
      </c>
      <c r="C85" s="22" t="s">
        <v>88</v>
      </c>
      <c r="D85" s="21" t="s">
        <v>82</v>
      </c>
      <c r="E85" s="42">
        <v>2.4</v>
      </c>
      <c r="F85" s="7"/>
    </row>
    <row r="86" spans="1:6">
      <c r="A86" s="7"/>
      <c r="B86" s="21" t="s">
        <v>96</v>
      </c>
      <c r="C86" s="22" t="s">
        <v>9</v>
      </c>
      <c r="D86" s="21" t="s">
        <v>82</v>
      </c>
      <c r="E86" s="23">
        <v>14</v>
      </c>
      <c r="F86" s="7"/>
    </row>
    <row r="87" spans="1:6">
      <c r="A87" s="7"/>
      <c r="B87" s="21" t="s">
        <v>96</v>
      </c>
      <c r="C87" s="22" t="s">
        <v>97</v>
      </c>
      <c r="D87" s="21" t="s">
        <v>82</v>
      </c>
      <c r="E87" s="42">
        <v>0.6</v>
      </c>
      <c r="F87" s="7"/>
    </row>
    <row r="88" spans="1:6">
      <c r="A88" s="7"/>
      <c r="B88" s="21" t="s">
        <v>96</v>
      </c>
      <c r="C88" s="22" t="s">
        <v>88</v>
      </c>
      <c r="D88" s="21" t="s">
        <v>82</v>
      </c>
      <c r="E88" s="42">
        <v>2.4</v>
      </c>
      <c r="F88" s="7"/>
    </row>
    <row r="89" spans="1:6">
      <c r="A89" s="7"/>
      <c r="B89" s="21" t="s">
        <v>98</v>
      </c>
      <c r="C89" s="22" t="s">
        <v>9</v>
      </c>
      <c r="D89" s="21" t="s">
        <v>82</v>
      </c>
      <c r="E89" s="23">
        <v>28</v>
      </c>
      <c r="F89" s="7"/>
    </row>
    <row r="90" spans="1:6">
      <c r="A90" s="7"/>
      <c r="B90" s="21" t="s">
        <v>99</v>
      </c>
      <c r="C90" s="22" t="s">
        <v>9</v>
      </c>
      <c r="D90" s="21" t="s">
        <v>82</v>
      </c>
      <c r="E90" s="23">
        <v>14</v>
      </c>
      <c r="F90" s="7"/>
    </row>
    <row r="91" spans="1:6">
      <c r="A91" s="7"/>
      <c r="B91" s="21" t="s">
        <v>99</v>
      </c>
      <c r="C91" s="22" t="s">
        <v>88</v>
      </c>
      <c r="D91" s="21" t="s">
        <v>82</v>
      </c>
      <c r="E91" s="42">
        <v>1.1000000000000001</v>
      </c>
      <c r="F91" s="7"/>
    </row>
    <row r="92" spans="1:6">
      <c r="A92" s="7"/>
      <c r="B92" s="21" t="s">
        <v>100</v>
      </c>
      <c r="C92" s="22" t="s">
        <v>9</v>
      </c>
      <c r="D92" s="21" t="s">
        <v>82</v>
      </c>
      <c r="E92" s="23">
        <v>14</v>
      </c>
      <c r="F92" s="7"/>
    </row>
    <row r="93" spans="1:6">
      <c r="A93" s="7"/>
      <c r="B93" s="21" t="s">
        <v>100</v>
      </c>
      <c r="C93" s="22" t="s">
        <v>97</v>
      </c>
      <c r="D93" s="21" t="s">
        <v>82</v>
      </c>
      <c r="E93" s="42">
        <v>0.6</v>
      </c>
      <c r="F93" s="7"/>
    </row>
    <row r="94" spans="1:6">
      <c r="A94" s="7"/>
      <c r="B94" s="21" t="s">
        <v>100</v>
      </c>
      <c r="C94" s="22" t="s">
        <v>88</v>
      </c>
      <c r="D94" s="21" t="s">
        <v>82</v>
      </c>
      <c r="E94" s="42">
        <v>0.9</v>
      </c>
      <c r="F94" s="7"/>
    </row>
    <row r="95" spans="1:6">
      <c r="A95" s="7"/>
      <c r="B95" s="21" t="s">
        <v>101</v>
      </c>
      <c r="C95" s="22" t="s">
        <v>9</v>
      </c>
      <c r="D95" s="21" t="s">
        <v>82</v>
      </c>
      <c r="E95" s="23">
        <v>74</v>
      </c>
      <c r="F95" s="7"/>
    </row>
    <row r="96" spans="1:6">
      <c r="A96" s="7"/>
      <c r="B96" s="21" t="s">
        <v>102</v>
      </c>
      <c r="C96" s="22" t="s">
        <v>9</v>
      </c>
      <c r="D96" s="21" t="s">
        <v>82</v>
      </c>
      <c r="E96" s="23">
        <v>36</v>
      </c>
      <c r="F96" s="7"/>
    </row>
    <row r="97" spans="1:6">
      <c r="A97" s="7"/>
      <c r="B97" s="21" t="s">
        <v>103</v>
      </c>
      <c r="C97" s="22" t="s">
        <v>9</v>
      </c>
      <c r="D97" s="21" t="s">
        <v>82</v>
      </c>
      <c r="E97" s="23">
        <v>52</v>
      </c>
      <c r="F97" s="7"/>
    </row>
    <row r="98" spans="1:6">
      <c r="A98" s="7"/>
      <c r="B98" s="21" t="s">
        <v>104</v>
      </c>
      <c r="C98" s="22" t="s">
        <v>88</v>
      </c>
      <c r="D98" s="21" t="s">
        <v>82</v>
      </c>
      <c r="E98" s="42">
        <v>2.1</v>
      </c>
      <c r="F98" s="7"/>
    </row>
    <row r="99" spans="1:6">
      <c r="A99" s="7"/>
      <c r="B99" s="21" t="s">
        <v>105</v>
      </c>
      <c r="C99" s="22" t="s">
        <v>9</v>
      </c>
      <c r="D99" s="21" t="s">
        <v>82</v>
      </c>
      <c r="E99" s="23">
        <v>36</v>
      </c>
      <c r="F99" s="7"/>
    </row>
    <row r="100" spans="1:6">
      <c r="A100" s="7"/>
      <c r="B100" s="21" t="s">
        <v>106</v>
      </c>
      <c r="C100" s="22" t="s">
        <v>9</v>
      </c>
      <c r="D100" s="21" t="s">
        <v>82</v>
      </c>
      <c r="E100" s="23">
        <v>52</v>
      </c>
      <c r="F100" s="7"/>
    </row>
    <row r="101" spans="1:6">
      <c r="A101" s="7"/>
      <c r="B101" s="21" t="s">
        <v>106</v>
      </c>
      <c r="C101" s="22" t="s">
        <v>43</v>
      </c>
      <c r="D101" s="21" t="s">
        <v>82</v>
      </c>
      <c r="E101" s="23">
        <v>25</v>
      </c>
      <c r="F101" s="7"/>
    </row>
    <row r="102" spans="1:6">
      <c r="A102" s="7"/>
      <c r="B102" s="21" t="s">
        <v>107</v>
      </c>
      <c r="C102" s="22" t="s">
        <v>9</v>
      </c>
      <c r="D102" s="21" t="s">
        <v>82</v>
      </c>
      <c r="E102" s="23">
        <v>14</v>
      </c>
      <c r="F102" s="7"/>
    </row>
    <row r="103" spans="1:6">
      <c r="A103" s="7"/>
      <c r="B103" s="21" t="s">
        <v>107</v>
      </c>
      <c r="C103" s="22" t="s">
        <v>97</v>
      </c>
      <c r="D103" s="21" t="s">
        <v>82</v>
      </c>
      <c r="E103" s="42">
        <v>0.6</v>
      </c>
      <c r="F103" s="7"/>
    </row>
    <row r="104" spans="1:6">
      <c r="A104" s="7"/>
      <c r="B104" s="21" t="s">
        <v>107</v>
      </c>
      <c r="C104" s="22" t="s">
        <v>88</v>
      </c>
      <c r="D104" s="21" t="s">
        <v>82</v>
      </c>
      <c r="E104" s="42">
        <v>0.9</v>
      </c>
      <c r="F104" s="7"/>
    </row>
    <row r="105" spans="1:6">
      <c r="A105" s="7"/>
      <c r="B105" s="21" t="s">
        <v>108</v>
      </c>
      <c r="C105" s="22" t="s">
        <v>9</v>
      </c>
      <c r="D105" s="21" t="s">
        <v>82</v>
      </c>
      <c r="E105" s="23">
        <v>14</v>
      </c>
      <c r="F105" s="7"/>
    </row>
    <row r="106" spans="1:6">
      <c r="A106" s="7"/>
      <c r="B106" s="21" t="s">
        <v>108</v>
      </c>
      <c r="C106" s="22" t="s">
        <v>88</v>
      </c>
      <c r="D106" s="21" t="s">
        <v>82</v>
      </c>
      <c r="E106" s="42">
        <v>1.1000000000000001</v>
      </c>
      <c r="F106" s="7"/>
    </row>
    <row r="107" spans="1:6">
      <c r="A107" s="7"/>
      <c r="B107" s="21" t="s">
        <v>109</v>
      </c>
      <c r="C107" s="22" t="s">
        <v>88</v>
      </c>
      <c r="D107" s="21" t="s">
        <v>82</v>
      </c>
      <c r="E107" s="42">
        <v>1.8</v>
      </c>
      <c r="F107" s="7"/>
    </row>
    <row r="108" spans="1:6">
      <c r="A108" s="7"/>
      <c r="B108" s="21" t="s">
        <v>110</v>
      </c>
      <c r="C108" s="22" t="s">
        <v>43</v>
      </c>
      <c r="D108" s="21" t="s">
        <v>82</v>
      </c>
      <c r="E108" s="23">
        <v>38</v>
      </c>
      <c r="F108" s="7"/>
    </row>
    <row r="109" spans="1:6">
      <c r="A109" s="7"/>
      <c r="B109" s="21" t="s">
        <v>111</v>
      </c>
      <c r="C109" s="22" t="s">
        <v>88</v>
      </c>
      <c r="D109" s="21" t="s">
        <v>82</v>
      </c>
      <c r="E109" s="42">
        <v>2.1</v>
      </c>
      <c r="F109" s="7"/>
    </row>
    <row r="110" spans="1:6">
      <c r="A110" s="7"/>
      <c r="B110" s="21" t="s">
        <v>112</v>
      </c>
      <c r="C110" s="22" t="s">
        <v>88</v>
      </c>
      <c r="D110" s="21" t="s">
        <v>82</v>
      </c>
      <c r="E110" s="42">
        <v>4.5999999999999996</v>
      </c>
      <c r="F110" s="7"/>
    </row>
    <row r="111" spans="1:6">
      <c r="A111" s="7"/>
      <c r="B111" s="21" t="s">
        <v>113</v>
      </c>
      <c r="C111" s="22" t="s">
        <v>9</v>
      </c>
      <c r="D111" s="21" t="s">
        <v>82</v>
      </c>
      <c r="E111" s="23">
        <v>70</v>
      </c>
      <c r="F111" s="7"/>
    </row>
    <row r="112" spans="1:6">
      <c r="A112" s="7"/>
      <c r="B112" s="21" t="s">
        <v>114</v>
      </c>
      <c r="C112" s="22" t="s">
        <v>9</v>
      </c>
      <c r="D112" s="21" t="s">
        <v>77</v>
      </c>
      <c r="E112" s="23">
        <v>1475</v>
      </c>
      <c r="F112" s="7"/>
    </row>
    <row r="113" spans="1:6">
      <c r="A113" s="7"/>
      <c r="B113" s="21" t="s">
        <v>115</v>
      </c>
      <c r="C113" s="22" t="s">
        <v>88</v>
      </c>
      <c r="D113" s="21" t="s">
        <v>82</v>
      </c>
      <c r="E113" s="42">
        <v>1.5</v>
      </c>
      <c r="F113" s="7"/>
    </row>
    <row r="114" spans="1:6">
      <c r="A114" s="7"/>
      <c r="B114" s="21" t="s">
        <v>116</v>
      </c>
      <c r="C114" s="22" t="s">
        <v>43</v>
      </c>
      <c r="D114" s="21" t="s">
        <v>82</v>
      </c>
      <c r="E114" s="23">
        <v>48</v>
      </c>
      <c r="F114" s="7"/>
    </row>
    <row r="115" spans="1:6">
      <c r="A115" s="7"/>
      <c r="B115" s="21" t="s">
        <v>95</v>
      </c>
      <c r="C115" s="22" t="s">
        <v>43</v>
      </c>
      <c r="D115" s="21" t="s">
        <v>117</v>
      </c>
      <c r="E115" s="23">
        <v>450</v>
      </c>
      <c r="F115" s="7"/>
    </row>
    <row r="116" spans="1:6">
      <c r="A116" s="7"/>
      <c r="B116" s="21" t="s">
        <v>118</v>
      </c>
      <c r="C116" s="22" t="s">
        <v>43</v>
      </c>
      <c r="D116" s="21" t="s">
        <v>117</v>
      </c>
      <c r="E116" s="23">
        <v>30000</v>
      </c>
      <c r="F116" s="7"/>
    </row>
    <row r="117" spans="1:6">
      <c r="A117" s="7"/>
      <c r="B117" s="7"/>
      <c r="C117" s="8"/>
      <c r="D117" s="7"/>
      <c r="E117" s="8"/>
      <c r="F117" s="7"/>
    </row>
    <row r="118" spans="1:6">
      <c r="A118" s="21" t="s">
        <v>119</v>
      </c>
      <c r="B118" s="21" t="s">
        <v>119</v>
      </c>
      <c r="C118" s="22" t="s">
        <v>9</v>
      </c>
      <c r="D118" s="21" t="s">
        <v>546</v>
      </c>
      <c r="E118" s="23">
        <v>4000</v>
      </c>
      <c r="F118" s="7"/>
    </row>
    <row r="119" spans="1:6">
      <c r="A119" s="21"/>
      <c r="B119" s="21" t="s">
        <v>119</v>
      </c>
      <c r="C119" s="22" t="s">
        <v>4</v>
      </c>
      <c r="D119" s="21" t="s">
        <v>546</v>
      </c>
      <c r="E119" s="23">
        <v>38000</v>
      </c>
      <c r="F119" s="7"/>
    </row>
    <row r="120" spans="1:6">
      <c r="A120" s="21"/>
      <c r="B120" s="21" t="s">
        <v>631</v>
      </c>
      <c r="C120" s="22" t="s">
        <v>9</v>
      </c>
      <c r="D120" s="21" t="s">
        <v>121</v>
      </c>
      <c r="E120" s="23">
        <v>7000</v>
      </c>
      <c r="F120" s="7"/>
    </row>
    <row r="121" spans="1:6">
      <c r="A121" s="21"/>
      <c r="B121" s="21" t="s">
        <v>120</v>
      </c>
      <c r="C121" s="22" t="s">
        <v>9</v>
      </c>
      <c r="D121" s="21" t="s">
        <v>121</v>
      </c>
      <c r="E121" s="23">
        <v>54</v>
      </c>
      <c r="F121" s="7"/>
    </row>
    <row r="122" spans="1:6">
      <c r="A122" s="21"/>
      <c r="B122" s="21" t="s">
        <v>122</v>
      </c>
      <c r="C122" s="22" t="s">
        <v>9</v>
      </c>
      <c r="D122" s="21" t="s">
        <v>121</v>
      </c>
      <c r="E122" s="23">
        <v>5000</v>
      </c>
      <c r="F122" s="7"/>
    </row>
    <row r="123" spans="1:6">
      <c r="A123" s="21"/>
      <c r="B123" s="21" t="s">
        <v>123</v>
      </c>
      <c r="C123" s="22" t="s">
        <v>9</v>
      </c>
      <c r="D123" s="21" t="s">
        <v>121</v>
      </c>
      <c r="E123" s="23">
        <v>800</v>
      </c>
      <c r="F123" s="7"/>
    </row>
    <row r="124" spans="1:6">
      <c r="A124" s="7"/>
      <c r="B124" s="7"/>
      <c r="C124" s="8"/>
      <c r="D124" s="7"/>
      <c r="E124" s="9"/>
      <c r="F124" s="7"/>
    </row>
    <row r="125" spans="1:6">
      <c r="A125" s="21" t="s">
        <v>124</v>
      </c>
      <c r="B125" s="21" t="s">
        <v>125</v>
      </c>
      <c r="C125" s="22" t="s">
        <v>43</v>
      </c>
      <c r="D125" s="21" t="s">
        <v>126</v>
      </c>
      <c r="E125" s="23">
        <v>50700</v>
      </c>
      <c r="F125" s="7"/>
    </row>
    <row r="126" spans="1:6">
      <c r="A126" s="21"/>
      <c r="B126" s="21" t="s">
        <v>127</v>
      </c>
      <c r="C126" s="22" t="s">
        <v>43</v>
      </c>
      <c r="D126" s="21" t="s">
        <v>126</v>
      </c>
      <c r="E126" s="23">
        <v>120000</v>
      </c>
      <c r="F126" s="7"/>
    </row>
    <row r="127" spans="1:6">
      <c r="A127" s="21"/>
      <c r="B127" s="21" t="s">
        <v>128</v>
      </c>
      <c r="C127" s="22" t="s">
        <v>43</v>
      </c>
      <c r="D127" s="21" t="s">
        <v>126</v>
      </c>
      <c r="E127" s="23">
        <v>17000</v>
      </c>
      <c r="F127" s="7"/>
    </row>
    <row r="128" spans="1:6">
      <c r="A128" s="21"/>
      <c r="B128" s="21" t="s">
        <v>129</v>
      </c>
      <c r="C128" s="22" t="s">
        <v>4</v>
      </c>
      <c r="D128" s="21" t="s">
        <v>130</v>
      </c>
      <c r="E128" s="23">
        <v>17940</v>
      </c>
      <c r="F128" s="7"/>
    </row>
    <row r="129" spans="1:6">
      <c r="A129" s="21"/>
      <c r="B129" s="21" t="s">
        <v>131</v>
      </c>
      <c r="C129" s="22" t="s">
        <v>4</v>
      </c>
      <c r="D129" s="21" t="s">
        <v>130</v>
      </c>
      <c r="E129" s="23">
        <v>50460</v>
      </c>
      <c r="F129" s="7"/>
    </row>
    <row r="130" spans="1:6">
      <c r="A130" s="21"/>
      <c r="B130" s="21" t="s">
        <v>132</v>
      </c>
      <c r="C130" s="22" t="s">
        <v>6</v>
      </c>
      <c r="D130" s="21" t="s">
        <v>130</v>
      </c>
      <c r="E130" s="23">
        <v>57600</v>
      </c>
      <c r="F130" s="7"/>
    </row>
    <row r="131" spans="1:6">
      <c r="A131" s="21"/>
      <c r="B131" s="21" t="s">
        <v>132</v>
      </c>
      <c r="C131" s="22" t="s">
        <v>6</v>
      </c>
      <c r="D131" s="21" t="s">
        <v>130</v>
      </c>
      <c r="E131" s="23">
        <v>200000</v>
      </c>
      <c r="F131" s="7"/>
    </row>
    <row r="132" spans="1:6">
      <c r="A132" s="21"/>
      <c r="B132" s="21" t="s">
        <v>132</v>
      </c>
      <c r="C132" s="22" t="s">
        <v>8</v>
      </c>
      <c r="D132" s="21" t="s">
        <v>130</v>
      </c>
      <c r="E132" s="23">
        <v>31700</v>
      </c>
      <c r="F132" s="7"/>
    </row>
    <row r="133" spans="1:6">
      <c r="A133" s="21"/>
      <c r="B133" s="21" t="s">
        <v>132</v>
      </c>
      <c r="C133" s="22" t="s">
        <v>8</v>
      </c>
      <c r="D133" s="21" t="s">
        <v>130</v>
      </c>
      <c r="E133" s="23">
        <v>90000</v>
      </c>
      <c r="F133" s="7"/>
    </row>
    <row r="134" spans="1:6">
      <c r="A134" s="21"/>
      <c r="B134" s="21" t="s">
        <v>132</v>
      </c>
      <c r="C134" s="22" t="s">
        <v>2</v>
      </c>
      <c r="D134" s="21" t="s">
        <v>130</v>
      </c>
      <c r="E134" s="23">
        <v>120000</v>
      </c>
      <c r="F134" s="7"/>
    </row>
    <row r="135" spans="1:6">
      <c r="A135" s="21"/>
      <c r="B135" s="21" t="s">
        <v>133</v>
      </c>
      <c r="C135" s="22" t="s">
        <v>9</v>
      </c>
      <c r="D135" s="21" t="s">
        <v>134</v>
      </c>
      <c r="E135" s="23">
        <v>130</v>
      </c>
      <c r="F135" s="7"/>
    </row>
    <row r="136" spans="1:6">
      <c r="A136" s="21"/>
      <c r="B136" s="21" t="s">
        <v>135</v>
      </c>
      <c r="C136" s="22" t="s">
        <v>9</v>
      </c>
      <c r="D136" s="21" t="s">
        <v>134</v>
      </c>
      <c r="E136" s="23">
        <v>122</v>
      </c>
      <c r="F136" s="7"/>
    </row>
    <row r="137" spans="1:6">
      <c r="A137" s="21"/>
      <c r="B137" s="21" t="s">
        <v>136</v>
      </c>
      <c r="C137" s="22" t="s">
        <v>9</v>
      </c>
      <c r="D137" s="21" t="s">
        <v>134</v>
      </c>
      <c r="E137" s="23">
        <v>68</v>
      </c>
      <c r="F137" s="7"/>
    </row>
    <row r="138" spans="1:6">
      <c r="A138" s="21"/>
      <c r="B138" s="21" t="s">
        <v>137</v>
      </c>
      <c r="C138" s="22" t="s">
        <v>9</v>
      </c>
      <c r="D138" s="21" t="s">
        <v>134</v>
      </c>
      <c r="E138" s="23">
        <v>36</v>
      </c>
      <c r="F138" s="7"/>
    </row>
    <row r="139" spans="1:6">
      <c r="A139" s="21"/>
      <c r="B139" s="21" t="s">
        <v>138</v>
      </c>
      <c r="C139" s="22" t="s">
        <v>9</v>
      </c>
      <c r="D139" s="21" t="s">
        <v>134</v>
      </c>
      <c r="E139" s="23">
        <v>36</v>
      </c>
      <c r="F139" s="7"/>
    </row>
    <row r="140" spans="1:6">
      <c r="A140" s="21"/>
      <c r="B140" s="21" t="s">
        <v>139</v>
      </c>
      <c r="C140" s="22" t="s">
        <v>9</v>
      </c>
      <c r="D140" s="21" t="s">
        <v>134</v>
      </c>
      <c r="E140" s="23">
        <v>36</v>
      </c>
      <c r="F140" s="7"/>
    </row>
    <row r="141" spans="1:6">
      <c r="A141" s="21"/>
      <c r="B141" s="21" t="s">
        <v>489</v>
      </c>
      <c r="C141" s="22" t="s">
        <v>9</v>
      </c>
      <c r="D141" s="21" t="s">
        <v>134</v>
      </c>
      <c r="E141" s="23">
        <v>52</v>
      </c>
      <c r="F141" s="7"/>
    </row>
    <row r="142" spans="1:6">
      <c r="A142" s="21"/>
      <c r="B142" s="21" t="s">
        <v>140</v>
      </c>
      <c r="C142" s="22" t="s">
        <v>9</v>
      </c>
      <c r="D142" s="21" t="s">
        <v>134</v>
      </c>
      <c r="E142" s="23">
        <v>721</v>
      </c>
      <c r="F142" s="7"/>
    </row>
    <row r="143" spans="1:6">
      <c r="A143" s="21"/>
      <c r="B143" s="21" t="s">
        <v>141</v>
      </c>
      <c r="C143" s="22" t="s">
        <v>9</v>
      </c>
      <c r="D143" s="21" t="s">
        <v>134</v>
      </c>
      <c r="E143" s="23">
        <v>72</v>
      </c>
      <c r="F143" s="7"/>
    </row>
    <row r="144" spans="1:6">
      <c r="A144" s="21"/>
      <c r="B144" s="21" t="s">
        <v>142</v>
      </c>
      <c r="C144" s="22" t="s">
        <v>9</v>
      </c>
      <c r="D144" s="21" t="s">
        <v>134</v>
      </c>
      <c r="E144" s="23">
        <v>680</v>
      </c>
      <c r="F144" s="7"/>
    </row>
    <row r="145" spans="1:6">
      <c r="A145" s="21"/>
      <c r="B145" s="21" t="s">
        <v>143</v>
      </c>
      <c r="C145" s="22" t="s">
        <v>9</v>
      </c>
      <c r="D145" s="21" t="s">
        <v>134</v>
      </c>
      <c r="E145" s="23">
        <v>456</v>
      </c>
      <c r="F145" s="7"/>
    </row>
    <row r="146" spans="1:6">
      <c r="A146" s="21"/>
      <c r="B146" s="21" t="s">
        <v>144</v>
      </c>
      <c r="C146" s="22" t="s">
        <v>9</v>
      </c>
      <c r="D146" s="21" t="s">
        <v>134</v>
      </c>
      <c r="E146" s="23">
        <v>1418</v>
      </c>
      <c r="F146" s="7"/>
    </row>
    <row r="147" spans="1:6">
      <c r="A147" s="21"/>
      <c r="B147" s="21" t="s">
        <v>145</v>
      </c>
      <c r="C147" s="22" t="s">
        <v>9</v>
      </c>
      <c r="D147" s="21" t="s">
        <v>134</v>
      </c>
      <c r="E147" s="23">
        <v>1232</v>
      </c>
      <c r="F147" s="7"/>
    </row>
    <row r="148" spans="1:6">
      <c r="A148" s="21"/>
      <c r="B148" s="21" t="s">
        <v>501</v>
      </c>
      <c r="C148" s="22" t="s">
        <v>9</v>
      </c>
      <c r="D148" s="21" t="s">
        <v>502</v>
      </c>
      <c r="E148" s="23">
        <v>64</v>
      </c>
      <c r="F148" s="7"/>
    </row>
    <row r="149" spans="1:6">
      <c r="A149" s="21"/>
      <c r="B149" s="21" t="s">
        <v>503</v>
      </c>
      <c r="C149" s="22" t="s">
        <v>9</v>
      </c>
      <c r="D149" s="21" t="s">
        <v>502</v>
      </c>
      <c r="E149" s="23">
        <v>72</v>
      </c>
      <c r="F149" s="7"/>
    </row>
    <row r="150" spans="1:6">
      <c r="A150" s="21"/>
      <c r="B150" s="21" t="s">
        <v>504</v>
      </c>
      <c r="C150" s="22" t="s">
        <v>9</v>
      </c>
      <c r="D150" s="21" t="s">
        <v>502</v>
      </c>
      <c r="E150" s="23">
        <v>24</v>
      </c>
      <c r="F150" s="7"/>
    </row>
    <row r="151" spans="1:6">
      <c r="A151" s="21"/>
      <c r="B151" s="21" t="s">
        <v>505</v>
      </c>
      <c r="C151" s="22" t="s">
        <v>9</v>
      </c>
      <c r="D151" s="21" t="s">
        <v>502</v>
      </c>
      <c r="E151" s="23">
        <v>52</v>
      </c>
      <c r="F151" s="7"/>
    </row>
    <row r="152" spans="1:6">
      <c r="A152" s="21"/>
      <c r="B152" s="21" t="s">
        <v>146</v>
      </c>
      <c r="C152" s="22" t="s">
        <v>43</v>
      </c>
      <c r="D152" s="21" t="s">
        <v>147</v>
      </c>
      <c r="E152" s="23">
        <v>6000</v>
      </c>
      <c r="F152" s="7"/>
    </row>
    <row r="153" spans="1:6">
      <c r="A153" s="21"/>
      <c r="B153" s="21" t="s">
        <v>148</v>
      </c>
      <c r="C153" s="22" t="s">
        <v>43</v>
      </c>
      <c r="D153" s="21" t="s">
        <v>149</v>
      </c>
      <c r="E153" s="23">
        <v>6600</v>
      </c>
      <c r="F153" s="7"/>
    </row>
    <row r="154" spans="1:6">
      <c r="A154" s="21"/>
      <c r="B154" s="21" t="s">
        <v>150</v>
      </c>
      <c r="C154" s="22" t="s">
        <v>43</v>
      </c>
      <c r="D154" s="21" t="s">
        <v>151</v>
      </c>
      <c r="E154" s="23">
        <v>130000</v>
      </c>
      <c r="F154" s="7"/>
    </row>
    <row r="155" spans="1:6">
      <c r="A155" s="21"/>
      <c r="B155" s="21" t="s">
        <v>152</v>
      </c>
      <c r="C155" s="22" t="s">
        <v>43</v>
      </c>
      <c r="D155" s="21" t="s">
        <v>151</v>
      </c>
      <c r="E155" s="23">
        <v>14400</v>
      </c>
      <c r="F155" s="7"/>
    </row>
    <row r="156" spans="1:6">
      <c r="A156" s="21"/>
      <c r="B156" s="21" t="s">
        <v>153</v>
      </c>
      <c r="C156" s="22" t="s">
        <v>154</v>
      </c>
      <c r="D156" s="21" t="s">
        <v>151</v>
      </c>
      <c r="E156" s="23">
        <v>224000</v>
      </c>
      <c r="F156" s="7"/>
    </row>
    <row r="157" spans="1:6">
      <c r="A157" s="21"/>
      <c r="B157" s="21" t="s">
        <v>155</v>
      </c>
      <c r="C157" s="22" t="s">
        <v>43</v>
      </c>
      <c r="D157" s="21" t="s">
        <v>156</v>
      </c>
      <c r="E157" s="23">
        <v>22400</v>
      </c>
      <c r="F157" s="7"/>
    </row>
    <row r="158" spans="1:6">
      <c r="A158" s="21"/>
      <c r="B158" s="21" t="s">
        <v>157</v>
      </c>
      <c r="C158" s="22" t="s">
        <v>43</v>
      </c>
      <c r="D158" s="21" t="s">
        <v>158</v>
      </c>
      <c r="E158" s="23">
        <v>74240</v>
      </c>
      <c r="F158" s="7"/>
    </row>
    <row r="159" spans="1:6">
      <c r="A159" s="21"/>
      <c r="B159" s="21" t="s">
        <v>159</v>
      </c>
      <c r="C159" s="22" t="s">
        <v>43</v>
      </c>
      <c r="D159" s="21" t="s">
        <v>158</v>
      </c>
      <c r="E159" s="23">
        <v>133120</v>
      </c>
      <c r="F159" s="7"/>
    </row>
    <row r="160" spans="1:6">
      <c r="A160" s="21"/>
      <c r="B160" s="21" t="s">
        <v>160</v>
      </c>
      <c r="C160" s="22" t="s">
        <v>43</v>
      </c>
      <c r="D160" s="21" t="s">
        <v>158</v>
      </c>
      <c r="E160" s="23">
        <v>52000</v>
      </c>
      <c r="F160" s="7"/>
    </row>
    <row r="161" spans="1:6">
      <c r="A161" s="7"/>
      <c r="B161" s="7"/>
      <c r="C161" s="8"/>
      <c r="D161" s="7"/>
      <c r="E161" s="8"/>
      <c r="F161" s="7"/>
    </row>
    <row r="162" spans="1:6">
      <c r="A162" s="21" t="s">
        <v>161</v>
      </c>
      <c r="B162" s="21" t="s">
        <v>162</v>
      </c>
      <c r="C162" s="22" t="s">
        <v>43</v>
      </c>
      <c r="D162" s="21" t="s">
        <v>3</v>
      </c>
      <c r="E162" s="23">
        <v>1050000</v>
      </c>
      <c r="F162" s="7"/>
    </row>
    <row r="163" spans="1:6">
      <c r="A163" s="21"/>
      <c r="B163" s="21" t="s">
        <v>506</v>
      </c>
      <c r="C163" s="22" t="s">
        <v>9</v>
      </c>
      <c r="D163" s="21" t="s">
        <v>507</v>
      </c>
      <c r="E163" s="23">
        <v>32000</v>
      </c>
      <c r="F163" s="7"/>
    </row>
    <row r="164" spans="1:6">
      <c r="A164" s="21"/>
      <c r="B164" s="21" t="s">
        <v>163</v>
      </c>
      <c r="C164" s="22" t="s">
        <v>6</v>
      </c>
      <c r="D164" s="21" t="s">
        <v>164</v>
      </c>
      <c r="E164" s="23">
        <v>192000</v>
      </c>
      <c r="F164" s="7"/>
    </row>
    <row r="165" spans="1:6">
      <c r="A165" s="21"/>
      <c r="B165" s="21" t="s">
        <v>163</v>
      </c>
      <c r="C165" s="22" t="s">
        <v>8</v>
      </c>
      <c r="D165" s="21" t="s">
        <v>164</v>
      </c>
      <c r="E165" s="23">
        <v>301200</v>
      </c>
      <c r="F165" s="7"/>
    </row>
    <row r="166" spans="1:6">
      <c r="A166" s="21"/>
      <c r="B166" s="21" t="s">
        <v>163</v>
      </c>
      <c r="C166" s="22" t="s">
        <v>6</v>
      </c>
      <c r="D166" s="21" t="s">
        <v>164</v>
      </c>
      <c r="E166" s="23">
        <v>178000</v>
      </c>
      <c r="F166" s="7"/>
    </row>
    <row r="167" spans="1:6">
      <c r="A167" s="21"/>
      <c r="B167" s="21" t="s">
        <v>165</v>
      </c>
      <c r="C167" s="22" t="s">
        <v>6</v>
      </c>
      <c r="D167" s="21" t="s">
        <v>166</v>
      </c>
      <c r="E167" s="23">
        <v>25000</v>
      </c>
      <c r="F167" s="7"/>
    </row>
    <row r="168" spans="1:6">
      <c r="A168" s="21"/>
      <c r="B168" s="21" t="s">
        <v>165</v>
      </c>
      <c r="C168" s="22" t="s">
        <v>6</v>
      </c>
      <c r="D168" s="21" t="s">
        <v>166</v>
      </c>
      <c r="E168" s="23">
        <v>25000</v>
      </c>
      <c r="F168" s="7"/>
    </row>
    <row r="169" spans="1:6">
      <c r="A169" s="21"/>
      <c r="B169" s="21" t="s">
        <v>165</v>
      </c>
      <c r="C169" s="22" t="s">
        <v>8</v>
      </c>
      <c r="D169" s="21" t="s">
        <v>166</v>
      </c>
      <c r="E169" s="23">
        <v>15000</v>
      </c>
      <c r="F169" s="7"/>
    </row>
    <row r="170" spans="1:6">
      <c r="A170" s="21"/>
      <c r="B170" s="21" t="s">
        <v>165</v>
      </c>
      <c r="C170" s="22" t="s">
        <v>8</v>
      </c>
      <c r="D170" s="21" t="s">
        <v>166</v>
      </c>
      <c r="E170" s="23">
        <v>15000</v>
      </c>
      <c r="F170" s="7"/>
    </row>
    <row r="171" spans="1:6">
      <c r="A171" s="21"/>
      <c r="B171" s="21" t="s">
        <v>165</v>
      </c>
      <c r="C171" s="22" t="s">
        <v>4</v>
      </c>
      <c r="D171" s="21" t="s">
        <v>166</v>
      </c>
      <c r="E171" s="23">
        <v>17500</v>
      </c>
      <c r="F171" s="7"/>
    </row>
    <row r="172" spans="1:6">
      <c r="A172" s="21"/>
      <c r="B172" s="21" t="s">
        <v>167</v>
      </c>
      <c r="C172" s="22" t="s">
        <v>4</v>
      </c>
      <c r="D172" s="21" t="s">
        <v>168</v>
      </c>
      <c r="E172" s="23">
        <v>67500</v>
      </c>
      <c r="F172" s="7"/>
    </row>
    <row r="173" spans="1:6">
      <c r="A173" s="21"/>
      <c r="B173" s="21" t="s">
        <v>169</v>
      </c>
      <c r="C173" s="22" t="s">
        <v>43</v>
      </c>
      <c r="D173" s="21" t="s">
        <v>170</v>
      </c>
      <c r="E173" s="23">
        <v>472000</v>
      </c>
      <c r="F173" s="7"/>
    </row>
    <row r="174" spans="1:6">
      <c r="A174" s="21"/>
      <c r="B174" s="21" t="s">
        <v>171</v>
      </c>
      <c r="C174" s="22" t="s">
        <v>43</v>
      </c>
      <c r="D174" s="21" t="s">
        <v>172</v>
      </c>
      <c r="E174" s="23">
        <v>128000</v>
      </c>
      <c r="F174" s="7"/>
    </row>
    <row r="175" spans="1:6">
      <c r="A175" s="21"/>
      <c r="B175" s="21" t="s">
        <v>173</v>
      </c>
      <c r="C175" s="22" t="s">
        <v>43</v>
      </c>
      <c r="D175" s="21" t="s">
        <v>172</v>
      </c>
      <c r="E175" s="23">
        <v>1200000</v>
      </c>
      <c r="F175" s="7"/>
    </row>
    <row r="176" spans="1:6">
      <c r="A176" s="21"/>
      <c r="B176" s="21" t="s">
        <v>174</v>
      </c>
      <c r="C176" s="22" t="s">
        <v>43</v>
      </c>
      <c r="D176" s="21" t="s">
        <v>175</v>
      </c>
      <c r="E176" s="23">
        <v>1400000</v>
      </c>
      <c r="F176" s="7"/>
    </row>
    <row r="177" spans="1:6">
      <c r="A177" s="21"/>
      <c r="B177" s="21" t="s">
        <v>176</v>
      </c>
      <c r="C177" s="22" t="s">
        <v>6</v>
      </c>
      <c r="D177" s="21" t="s">
        <v>15</v>
      </c>
      <c r="E177" s="23">
        <v>375000</v>
      </c>
      <c r="F177" s="7"/>
    </row>
    <row r="178" spans="1:6">
      <c r="A178" s="21"/>
      <c r="B178" s="21" t="s">
        <v>176</v>
      </c>
      <c r="C178" s="22" t="s">
        <v>8</v>
      </c>
      <c r="D178" s="21" t="s">
        <v>15</v>
      </c>
      <c r="E178" s="23">
        <v>165000</v>
      </c>
      <c r="F178" s="7"/>
    </row>
    <row r="179" spans="1:6">
      <c r="A179" s="7"/>
      <c r="B179" s="7"/>
      <c r="C179" s="8"/>
      <c r="D179" s="7"/>
      <c r="E179" s="8"/>
      <c r="F179" s="7"/>
    </row>
    <row r="180" spans="1:6">
      <c r="A180" s="21" t="s">
        <v>177</v>
      </c>
      <c r="B180" s="21" t="s">
        <v>179</v>
      </c>
      <c r="C180" s="22" t="s">
        <v>9</v>
      </c>
      <c r="D180" s="21" t="s">
        <v>178</v>
      </c>
      <c r="E180" s="23">
        <v>160</v>
      </c>
      <c r="F180" s="7"/>
    </row>
    <row r="181" spans="1:6">
      <c r="A181" s="21"/>
      <c r="B181" s="21" t="s">
        <v>180</v>
      </c>
      <c r="C181" s="22" t="s">
        <v>9</v>
      </c>
      <c r="D181" s="21" t="s">
        <v>178</v>
      </c>
      <c r="E181" s="23">
        <v>9943</v>
      </c>
      <c r="F181" s="7"/>
    </row>
    <row r="182" spans="1:6">
      <c r="A182" s="21"/>
      <c r="B182" s="21" t="s">
        <v>181</v>
      </c>
      <c r="C182" s="22" t="s">
        <v>9</v>
      </c>
      <c r="D182" s="21" t="s">
        <v>178</v>
      </c>
      <c r="E182" s="23">
        <v>110</v>
      </c>
      <c r="F182" s="7"/>
    </row>
    <row r="183" spans="1:6">
      <c r="A183" s="21"/>
      <c r="B183" s="21" t="s">
        <v>182</v>
      </c>
      <c r="C183" s="22" t="s">
        <v>9</v>
      </c>
      <c r="D183" s="21" t="s">
        <v>178</v>
      </c>
      <c r="E183" s="23">
        <v>568</v>
      </c>
      <c r="F183" s="7"/>
    </row>
    <row r="184" spans="1:6">
      <c r="A184" s="21"/>
      <c r="B184" s="21" t="s">
        <v>183</v>
      </c>
      <c r="C184" s="22" t="s">
        <v>9</v>
      </c>
      <c r="D184" s="21" t="s">
        <v>178</v>
      </c>
      <c r="E184" s="23">
        <v>716</v>
      </c>
      <c r="F184" s="7"/>
    </row>
    <row r="185" spans="1:6">
      <c r="A185" s="21"/>
      <c r="B185" s="21" t="s">
        <v>183</v>
      </c>
      <c r="C185" s="22" t="s">
        <v>43</v>
      </c>
      <c r="D185" s="21" t="s">
        <v>178</v>
      </c>
      <c r="E185" s="23">
        <v>106</v>
      </c>
      <c r="F185" s="7"/>
    </row>
    <row r="186" spans="1:6">
      <c r="A186" s="21"/>
      <c r="B186" s="21" t="s">
        <v>184</v>
      </c>
      <c r="C186" s="22" t="s">
        <v>43</v>
      </c>
      <c r="D186" s="21" t="s">
        <v>178</v>
      </c>
      <c r="E186" s="23">
        <v>2300</v>
      </c>
      <c r="F186" s="7"/>
    </row>
    <row r="187" spans="1:6">
      <c r="A187" s="21"/>
      <c r="B187" s="21" t="s">
        <v>185</v>
      </c>
      <c r="C187" s="22" t="s">
        <v>43</v>
      </c>
      <c r="D187" s="21" t="s">
        <v>74</v>
      </c>
      <c r="E187" s="23">
        <v>285000</v>
      </c>
      <c r="F187" s="7"/>
    </row>
    <row r="188" spans="1:6">
      <c r="A188" s="21"/>
      <c r="B188" s="21" t="s">
        <v>186</v>
      </c>
      <c r="C188" s="22" t="s">
        <v>4</v>
      </c>
      <c r="D188" s="21" t="s">
        <v>187</v>
      </c>
      <c r="E188" s="23">
        <v>130000</v>
      </c>
      <c r="F188" s="7"/>
    </row>
    <row r="189" spans="1:6">
      <c r="A189" s="7"/>
      <c r="B189" s="7"/>
      <c r="C189" s="8"/>
      <c r="D189" s="7"/>
      <c r="E189" s="8"/>
      <c r="F189" s="7"/>
    </row>
    <row r="190" spans="1:6">
      <c r="A190" s="21" t="s">
        <v>188</v>
      </c>
      <c r="B190" s="21" t="s">
        <v>189</v>
      </c>
      <c r="C190" s="22" t="s">
        <v>6</v>
      </c>
      <c r="D190" s="21" t="s">
        <v>190</v>
      </c>
      <c r="E190" s="23">
        <v>414000</v>
      </c>
      <c r="F190" s="7"/>
    </row>
    <row r="191" spans="1:6">
      <c r="A191" s="21"/>
      <c r="B191" s="21" t="s">
        <v>189</v>
      </c>
      <c r="C191" s="22" t="s">
        <v>8</v>
      </c>
      <c r="D191" s="21" t="s">
        <v>190</v>
      </c>
      <c r="E191" s="23">
        <v>229000</v>
      </c>
      <c r="F191" s="7"/>
    </row>
    <row r="192" spans="1:6">
      <c r="A192" s="21"/>
      <c r="B192" s="21" t="s">
        <v>191</v>
      </c>
      <c r="C192" s="22" t="s">
        <v>43</v>
      </c>
      <c r="D192" s="21" t="s">
        <v>192</v>
      </c>
      <c r="E192" s="23">
        <v>102000</v>
      </c>
      <c r="F192" s="7"/>
    </row>
    <row r="193" spans="1:6">
      <c r="A193" s="21"/>
      <c r="B193" s="21" t="s">
        <v>193</v>
      </c>
      <c r="C193" s="22" t="s">
        <v>43</v>
      </c>
      <c r="D193" s="21" t="s">
        <v>192</v>
      </c>
      <c r="E193" s="23">
        <v>11000</v>
      </c>
      <c r="F193" s="7"/>
    </row>
    <row r="194" spans="1:6">
      <c r="A194" s="21"/>
      <c r="B194" s="21" t="s">
        <v>194</v>
      </c>
      <c r="C194" s="22" t="s">
        <v>2</v>
      </c>
      <c r="D194" s="21" t="s">
        <v>195</v>
      </c>
      <c r="E194" s="23">
        <v>261000</v>
      </c>
      <c r="F194" s="7"/>
    </row>
    <row r="195" spans="1:6">
      <c r="A195" s="21"/>
      <c r="B195" s="21" t="s">
        <v>194</v>
      </c>
      <c r="C195" s="22" t="s">
        <v>4</v>
      </c>
      <c r="D195" s="21" t="s">
        <v>195</v>
      </c>
      <c r="E195" s="23">
        <v>100000</v>
      </c>
      <c r="F195" s="7"/>
    </row>
    <row r="196" spans="1:6">
      <c r="A196" s="21"/>
      <c r="B196" s="21" t="s">
        <v>188</v>
      </c>
      <c r="C196" s="22" t="s">
        <v>4</v>
      </c>
      <c r="D196" s="21" t="s">
        <v>42</v>
      </c>
      <c r="E196" s="23">
        <v>10500</v>
      </c>
      <c r="F196" s="7"/>
    </row>
    <row r="197" spans="1:6">
      <c r="A197" s="21"/>
      <c r="B197" s="21" t="s">
        <v>196</v>
      </c>
      <c r="C197" s="22" t="s">
        <v>9</v>
      </c>
      <c r="D197" s="21" t="s">
        <v>197</v>
      </c>
      <c r="E197" s="23">
        <v>136</v>
      </c>
      <c r="F197" s="7"/>
    </row>
    <row r="198" spans="1:6">
      <c r="A198" s="21"/>
      <c r="B198" s="21" t="s">
        <v>589</v>
      </c>
      <c r="C198" s="22" t="s">
        <v>9</v>
      </c>
      <c r="D198" s="21" t="s">
        <v>197</v>
      </c>
      <c r="E198" s="23">
        <v>160</v>
      </c>
      <c r="F198" s="7"/>
    </row>
    <row r="199" spans="1:6">
      <c r="A199" s="21"/>
      <c r="B199" s="21" t="s">
        <v>198</v>
      </c>
      <c r="C199" s="22" t="s">
        <v>9</v>
      </c>
      <c r="D199" s="21" t="s">
        <v>197</v>
      </c>
      <c r="E199" s="23">
        <v>1070</v>
      </c>
      <c r="F199" s="7"/>
    </row>
    <row r="200" spans="1:6">
      <c r="A200" s="21"/>
      <c r="B200" s="21" t="s">
        <v>199</v>
      </c>
      <c r="C200" s="22" t="s">
        <v>9</v>
      </c>
      <c r="D200" s="21" t="s">
        <v>197</v>
      </c>
      <c r="E200" s="23">
        <v>4182</v>
      </c>
      <c r="F200" s="7"/>
    </row>
    <row r="201" spans="1:6">
      <c r="A201" s="7"/>
      <c r="B201" s="21" t="s">
        <v>200</v>
      </c>
      <c r="C201" s="22" t="s">
        <v>9</v>
      </c>
      <c r="D201" s="21" t="s">
        <v>197</v>
      </c>
      <c r="E201" s="23">
        <v>133</v>
      </c>
      <c r="F201" s="7"/>
    </row>
    <row r="202" spans="1:6">
      <c r="A202" s="7"/>
      <c r="B202" s="21" t="s">
        <v>590</v>
      </c>
      <c r="C202" s="22" t="s">
        <v>9</v>
      </c>
      <c r="D202" s="21" t="s">
        <v>197</v>
      </c>
      <c r="E202" s="23">
        <v>240</v>
      </c>
      <c r="F202" s="7"/>
    </row>
    <row r="203" spans="1:6">
      <c r="A203" s="7"/>
      <c r="B203" s="21" t="s">
        <v>201</v>
      </c>
      <c r="C203" s="22" t="s">
        <v>43</v>
      </c>
      <c r="D203" s="21" t="s">
        <v>197</v>
      </c>
      <c r="E203" s="23">
        <v>660</v>
      </c>
      <c r="F203" s="7"/>
    </row>
    <row r="204" spans="1:6">
      <c r="A204" s="7"/>
      <c r="B204" s="21" t="s">
        <v>202</v>
      </c>
      <c r="C204" s="22" t="s">
        <v>9</v>
      </c>
      <c r="D204" s="21" t="s">
        <v>197</v>
      </c>
      <c r="E204" s="23">
        <v>264</v>
      </c>
      <c r="F204" s="7"/>
    </row>
    <row r="205" spans="1:6">
      <c r="A205" s="7"/>
      <c r="B205" s="21" t="s">
        <v>203</v>
      </c>
      <c r="C205" s="22" t="s">
        <v>9</v>
      </c>
      <c r="D205" s="21" t="s">
        <v>197</v>
      </c>
      <c r="E205" s="23">
        <v>406</v>
      </c>
      <c r="F205" s="7"/>
    </row>
    <row r="206" spans="1:6">
      <c r="A206" s="7"/>
      <c r="B206" s="21" t="s">
        <v>204</v>
      </c>
      <c r="C206" s="22" t="s">
        <v>9</v>
      </c>
      <c r="D206" s="21" t="s">
        <v>197</v>
      </c>
      <c r="E206" s="23">
        <v>218</v>
      </c>
      <c r="F206" s="7"/>
    </row>
    <row r="207" spans="1:6">
      <c r="A207" s="7"/>
      <c r="B207" s="21" t="s">
        <v>204</v>
      </c>
      <c r="C207" s="22" t="s">
        <v>43</v>
      </c>
      <c r="D207" s="21" t="s">
        <v>197</v>
      </c>
      <c r="E207" s="23">
        <v>40</v>
      </c>
      <c r="F207" s="7"/>
    </row>
    <row r="208" spans="1:6">
      <c r="A208" s="7"/>
      <c r="B208" s="21" t="s">
        <v>205</v>
      </c>
      <c r="C208" s="22" t="s">
        <v>9</v>
      </c>
      <c r="D208" s="21" t="s">
        <v>197</v>
      </c>
      <c r="E208" s="23">
        <v>350</v>
      </c>
      <c r="F208" s="7"/>
    </row>
    <row r="209" spans="1:6">
      <c r="A209" s="7"/>
      <c r="B209" s="21" t="s">
        <v>206</v>
      </c>
      <c r="C209" s="22" t="s">
        <v>9</v>
      </c>
      <c r="D209" s="21" t="s">
        <v>197</v>
      </c>
      <c r="E209" s="23">
        <v>266</v>
      </c>
      <c r="F209" s="7"/>
    </row>
    <row r="210" spans="1:6">
      <c r="A210" s="7"/>
      <c r="B210" s="21" t="s">
        <v>206</v>
      </c>
      <c r="C210" s="22" t="s">
        <v>43</v>
      </c>
      <c r="D210" s="21" t="s">
        <v>197</v>
      </c>
      <c r="E210" s="23">
        <v>160</v>
      </c>
      <c r="F210" s="7"/>
    </row>
    <row r="211" spans="1:6">
      <c r="A211" s="7"/>
      <c r="B211" s="21" t="s">
        <v>207</v>
      </c>
      <c r="C211" s="22" t="s">
        <v>9</v>
      </c>
      <c r="D211" s="21" t="s">
        <v>197</v>
      </c>
      <c r="E211" s="23">
        <v>138</v>
      </c>
      <c r="F211" s="7"/>
    </row>
    <row r="212" spans="1:6">
      <c r="A212" s="7"/>
      <c r="B212" s="21" t="s">
        <v>208</v>
      </c>
      <c r="C212" s="22" t="s">
        <v>9</v>
      </c>
      <c r="D212" s="21" t="s">
        <v>197</v>
      </c>
      <c r="E212" s="23">
        <v>312</v>
      </c>
      <c r="F212" s="7"/>
    </row>
    <row r="213" spans="1:6">
      <c r="A213" s="7"/>
      <c r="B213" s="21" t="s">
        <v>209</v>
      </c>
      <c r="C213" s="22" t="s">
        <v>9</v>
      </c>
      <c r="D213" s="21" t="s">
        <v>197</v>
      </c>
      <c r="E213" s="23">
        <v>150</v>
      </c>
      <c r="F213" s="7"/>
    </row>
    <row r="214" spans="1:6">
      <c r="A214" s="7"/>
      <c r="B214" s="21" t="s">
        <v>210</v>
      </c>
      <c r="C214" s="22" t="s">
        <v>43</v>
      </c>
      <c r="D214" s="21" t="s">
        <v>197</v>
      </c>
      <c r="E214" s="23">
        <v>13200</v>
      </c>
      <c r="F214" s="7"/>
    </row>
    <row r="215" spans="1:6">
      <c r="A215" s="7"/>
      <c r="B215" s="21" t="s">
        <v>211</v>
      </c>
      <c r="C215" s="22" t="s">
        <v>9</v>
      </c>
      <c r="D215" s="21" t="s">
        <v>197</v>
      </c>
      <c r="E215" s="23">
        <v>350</v>
      </c>
      <c r="F215" s="7"/>
    </row>
    <row r="216" spans="1:6">
      <c r="A216" s="7"/>
      <c r="B216" s="21" t="s">
        <v>212</v>
      </c>
      <c r="C216" s="22" t="s">
        <v>9</v>
      </c>
      <c r="D216" s="21" t="s">
        <v>197</v>
      </c>
      <c r="E216" s="23">
        <v>68</v>
      </c>
      <c r="F216" s="7"/>
    </row>
    <row r="217" spans="1:6">
      <c r="A217" s="7"/>
      <c r="B217" s="21" t="s">
        <v>213</v>
      </c>
      <c r="C217" s="22" t="s">
        <v>9</v>
      </c>
      <c r="D217" s="21" t="s">
        <v>197</v>
      </c>
      <c r="E217" s="23">
        <v>2000</v>
      </c>
      <c r="F217" s="7"/>
    </row>
    <row r="218" spans="1:6">
      <c r="A218" s="7"/>
      <c r="B218" s="21" t="s">
        <v>214</v>
      </c>
      <c r="C218" s="22" t="s">
        <v>9</v>
      </c>
      <c r="D218" s="21" t="s">
        <v>197</v>
      </c>
      <c r="E218" s="23">
        <v>240</v>
      </c>
      <c r="F218" s="7"/>
    </row>
    <row r="219" spans="1:6">
      <c r="A219" s="7"/>
      <c r="B219" s="21" t="s">
        <v>215</v>
      </c>
      <c r="C219" s="22" t="s">
        <v>9</v>
      </c>
      <c r="D219" s="21" t="s">
        <v>197</v>
      </c>
      <c r="E219" s="23">
        <v>406</v>
      </c>
      <c r="F219" s="7"/>
    </row>
    <row r="220" spans="1:6">
      <c r="A220" s="7"/>
      <c r="B220" s="21" t="s">
        <v>216</v>
      </c>
      <c r="C220" s="22" t="s">
        <v>9</v>
      </c>
      <c r="D220" s="21" t="s">
        <v>197</v>
      </c>
      <c r="E220" s="23">
        <v>475</v>
      </c>
      <c r="F220" s="7"/>
    </row>
    <row r="221" spans="1:6">
      <c r="A221" s="7"/>
      <c r="B221" s="21" t="s">
        <v>608</v>
      </c>
      <c r="C221" s="22" t="s">
        <v>9</v>
      </c>
      <c r="D221" s="21" t="s">
        <v>197</v>
      </c>
      <c r="E221" s="23">
        <f>4323+12800</f>
        <v>17123</v>
      </c>
      <c r="F221" s="7"/>
    </row>
    <row r="222" spans="1:6">
      <c r="A222" s="7"/>
      <c r="B222" s="21" t="s">
        <v>217</v>
      </c>
      <c r="C222" s="22" t="s">
        <v>4</v>
      </c>
      <c r="D222" s="21" t="s">
        <v>197</v>
      </c>
      <c r="E222" s="23">
        <v>12800</v>
      </c>
      <c r="F222" s="7"/>
    </row>
    <row r="223" spans="1:6">
      <c r="A223" s="7"/>
      <c r="B223" s="21" t="s">
        <v>218</v>
      </c>
      <c r="C223" s="22" t="s">
        <v>9</v>
      </c>
      <c r="D223" s="21" t="s">
        <v>197</v>
      </c>
      <c r="E223" s="23">
        <v>136</v>
      </c>
      <c r="F223" s="7"/>
    </row>
    <row r="224" spans="1:6">
      <c r="A224" s="7"/>
      <c r="B224" s="21" t="s">
        <v>508</v>
      </c>
      <c r="C224" s="22" t="s">
        <v>9</v>
      </c>
      <c r="D224" s="21" t="s">
        <v>509</v>
      </c>
      <c r="E224" s="23">
        <v>30440</v>
      </c>
      <c r="F224" s="7"/>
    </row>
    <row r="225" spans="1:6">
      <c r="A225" s="7"/>
      <c r="B225" s="7"/>
      <c r="C225" s="8"/>
      <c r="D225" s="7"/>
      <c r="E225" s="8"/>
      <c r="F225" s="7"/>
    </row>
    <row r="226" spans="1:6">
      <c r="A226" s="21" t="s">
        <v>219</v>
      </c>
      <c r="B226" s="21" t="s">
        <v>220</v>
      </c>
      <c r="C226" s="22" t="s">
        <v>4</v>
      </c>
      <c r="D226" s="21" t="s">
        <v>192</v>
      </c>
      <c r="E226" s="23">
        <v>31500</v>
      </c>
      <c r="F226" s="7"/>
    </row>
    <row r="227" spans="1:6">
      <c r="A227" s="21"/>
      <c r="B227" s="21" t="s">
        <v>221</v>
      </c>
      <c r="C227" s="22" t="s">
        <v>43</v>
      </c>
      <c r="D227" s="21" t="s">
        <v>192</v>
      </c>
      <c r="E227" s="23">
        <v>45000</v>
      </c>
      <c r="F227" s="7"/>
    </row>
    <row r="228" spans="1:6">
      <c r="A228" s="21"/>
      <c r="B228" s="21" t="s">
        <v>535</v>
      </c>
      <c r="C228" s="22" t="s">
        <v>43</v>
      </c>
      <c r="D228" s="21" t="s">
        <v>222</v>
      </c>
      <c r="E228" s="23">
        <v>420</v>
      </c>
      <c r="F228" s="7"/>
    </row>
    <row r="229" spans="1:6">
      <c r="A229" s="21"/>
      <c r="B229" s="21" t="s">
        <v>611</v>
      </c>
      <c r="C229" s="22" t="s">
        <v>43</v>
      </c>
      <c r="D229" s="21" t="s">
        <v>222</v>
      </c>
      <c r="E229" s="23">
        <v>500</v>
      </c>
      <c r="F229" s="7"/>
    </row>
    <row r="230" spans="1:6">
      <c r="A230" s="21"/>
      <c r="B230" s="21" t="s">
        <v>536</v>
      </c>
      <c r="C230" s="22" t="s">
        <v>43</v>
      </c>
      <c r="D230" s="21" t="s">
        <v>222</v>
      </c>
      <c r="E230" s="23">
        <v>500</v>
      </c>
      <c r="F230" s="7"/>
    </row>
    <row r="231" spans="1:6">
      <c r="A231" s="21"/>
      <c r="B231" s="21" t="s">
        <v>537</v>
      </c>
      <c r="C231" s="22" t="s">
        <v>43</v>
      </c>
      <c r="D231" s="21" t="s">
        <v>222</v>
      </c>
      <c r="E231" s="23">
        <v>116</v>
      </c>
      <c r="F231" s="7"/>
    </row>
    <row r="232" spans="1:6">
      <c r="A232" s="21"/>
      <c r="B232" s="21" t="s">
        <v>223</v>
      </c>
      <c r="C232" s="22" t="s">
        <v>43</v>
      </c>
      <c r="D232" s="21" t="s">
        <v>222</v>
      </c>
      <c r="E232" s="23">
        <v>1166</v>
      </c>
      <c r="F232" s="7"/>
    </row>
    <row r="233" spans="1:6">
      <c r="A233" s="21"/>
      <c r="B233" s="21" t="s">
        <v>537</v>
      </c>
      <c r="C233" s="22" t="s">
        <v>43</v>
      </c>
      <c r="D233" s="21" t="s">
        <v>222</v>
      </c>
      <c r="E233" s="23">
        <v>116</v>
      </c>
      <c r="F233" s="7"/>
    </row>
    <row r="234" spans="1:6">
      <c r="A234" s="7"/>
      <c r="B234" s="7"/>
      <c r="C234" s="8"/>
      <c r="D234" s="7"/>
      <c r="E234" s="8"/>
      <c r="F234" s="7"/>
    </row>
    <row r="235" spans="1:6">
      <c r="A235" s="21" t="s">
        <v>224</v>
      </c>
      <c r="B235" s="21" t="s">
        <v>225</v>
      </c>
      <c r="C235" s="22" t="s">
        <v>4</v>
      </c>
      <c r="D235" s="21" t="s">
        <v>50</v>
      </c>
      <c r="E235" s="23">
        <v>45600</v>
      </c>
      <c r="F235" s="7"/>
    </row>
    <row r="236" spans="1:6">
      <c r="A236" s="7"/>
      <c r="B236" s="7"/>
      <c r="C236" s="8"/>
      <c r="D236" s="7"/>
      <c r="E236" s="8"/>
      <c r="F236" s="7"/>
    </row>
    <row r="237" spans="1:6">
      <c r="A237" s="21" t="s">
        <v>226</v>
      </c>
      <c r="B237" s="21" t="s">
        <v>227</v>
      </c>
      <c r="C237" s="22" t="s">
        <v>2</v>
      </c>
      <c r="D237" s="21" t="s">
        <v>632</v>
      </c>
      <c r="E237" s="23">
        <v>226000</v>
      </c>
      <c r="F237" s="7"/>
    </row>
    <row r="238" spans="1:6">
      <c r="A238" s="21"/>
      <c r="B238" s="21" t="s">
        <v>228</v>
      </c>
      <c r="C238" s="22" t="s">
        <v>6</v>
      </c>
      <c r="D238" s="21" t="s">
        <v>229</v>
      </c>
      <c r="E238" s="23">
        <v>572000</v>
      </c>
      <c r="F238" s="7"/>
    </row>
    <row r="239" spans="1:6">
      <c r="A239" s="21"/>
      <c r="B239" s="21" t="s">
        <v>228</v>
      </c>
      <c r="C239" s="22" t="s">
        <v>8</v>
      </c>
      <c r="D239" s="21" t="s">
        <v>229</v>
      </c>
      <c r="E239" s="23">
        <v>277000</v>
      </c>
      <c r="F239" s="7"/>
    </row>
    <row r="240" spans="1:6">
      <c r="A240" s="7"/>
      <c r="B240" s="7"/>
      <c r="C240" s="8"/>
      <c r="D240" s="7"/>
      <c r="E240" s="8"/>
      <c r="F240" s="7"/>
    </row>
    <row r="241" spans="1:6">
      <c r="A241" s="21" t="s">
        <v>230</v>
      </c>
      <c r="B241" s="21" t="s">
        <v>231</v>
      </c>
      <c r="C241" s="22" t="s">
        <v>4</v>
      </c>
      <c r="D241" s="21" t="s">
        <v>612</v>
      </c>
      <c r="E241" s="23">
        <v>32000</v>
      </c>
      <c r="F241" s="7"/>
    </row>
    <row r="242" spans="1:6">
      <c r="A242" s="21"/>
      <c r="B242" s="21" t="s">
        <v>233</v>
      </c>
      <c r="C242" s="22" t="s">
        <v>9</v>
      </c>
      <c r="D242" s="21" t="s">
        <v>232</v>
      </c>
      <c r="E242" s="23">
        <v>120</v>
      </c>
      <c r="F242" s="7"/>
    </row>
    <row r="243" spans="1:6">
      <c r="A243" s="21"/>
      <c r="B243" s="21" t="s">
        <v>613</v>
      </c>
      <c r="C243" s="22" t="s">
        <v>614</v>
      </c>
      <c r="D243" s="21" t="s">
        <v>232</v>
      </c>
      <c r="E243" s="23">
        <v>520</v>
      </c>
      <c r="F243" s="7"/>
    </row>
    <row r="244" spans="1:6">
      <c r="A244" s="21"/>
      <c r="B244" s="21" t="s">
        <v>234</v>
      </c>
      <c r="C244" s="22" t="s">
        <v>9</v>
      </c>
      <c r="D244" s="21" t="s">
        <v>232</v>
      </c>
      <c r="E244" s="23">
        <v>120</v>
      </c>
      <c r="F244" s="7"/>
    </row>
    <row r="245" spans="1:6">
      <c r="A245" s="21"/>
      <c r="B245" s="21" t="s">
        <v>633</v>
      </c>
      <c r="C245" s="22" t="s">
        <v>9</v>
      </c>
      <c r="D245" s="21" t="s">
        <v>232</v>
      </c>
      <c r="E245" s="23">
        <v>3380</v>
      </c>
      <c r="F245" s="7"/>
    </row>
    <row r="246" spans="1:6">
      <c r="A246" s="21"/>
      <c r="B246" s="21" t="s">
        <v>634</v>
      </c>
      <c r="C246" s="22" t="s">
        <v>9</v>
      </c>
      <c r="D246" s="21" t="s">
        <v>232</v>
      </c>
      <c r="E246" s="23">
        <v>13660</v>
      </c>
      <c r="F246" s="7"/>
    </row>
    <row r="247" spans="1:6">
      <c r="A247" s="21"/>
      <c r="B247" s="21" t="s">
        <v>591</v>
      </c>
      <c r="C247" s="22" t="s">
        <v>9</v>
      </c>
      <c r="D247" s="21" t="s">
        <v>232</v>
      </c>
      <c r="E247" s="23">
        <v>11228</v>
      </c>
      <c r="F247" s="21"/>
    </row>
    <row r="248" spans="1:6">
      <c r="A248" s="21"/>
      <c r="B248" s="21" t="s">
        <v>235</v>
      </c>
      <c r="C248" s="22" t="s">
        <v>9</v>
      </c>
      <c r="D248" s="21" t="s">
        <v>232</v>
      </c>
      <c r="E248" s="23">
        <v>425</v>
      </c>
      <c r="F248" s="21"/>
    </row>
    <row r="249" spans="1:6">
      <c r="A249" s="21"/>
      <c r="B249" s="21" t="s">
        <v>236</v>
      </c>
      <c r="C249" s="22" t="s">
        <v>43</v>
      </c>
      <c r="D249" s="21" t="s">
        <v>237</v>
      </c>
      <c r="E249" s="23">
        <v>2500</v>
      </c>
      <c r="F249" s="21"/>
    </row>
    <row r="250" spans="1:6">
      <c r="A250" s="21"/>
      <c r="B250" s="21" t="s">
        <v>238</v>
      </c>
      <c r="C250" s="22" t="s">
        <v>43</v>
      </c>
      <c r="D250" s="21" t="s">
        <v>237</v>
      </c>
      <c r="E250" s="23">
        <v>19000</v>
      </c>
      <c r="F250" s="21"/>
    </row>
    <row r="251" spans="1:6">
      <c r="A251" s="7"/>
      <c r="B251" s="7"/>
      <c r="C251" s="8"/>
      <c r="D251" s="7"/>
      <c r="E251" s="8"/>
      <c r="F251" s="21"/>
    </row>
    <row r="252" spans="1:6">
      <c r="A252" s="21" t="s">
        <v>239</v>
      </c>
      <c r="B252" s="21" t="s">
        <v>240</v>
      </c>
      <c r="C252" s="22" t="s">
        <v>4</v>
      </c>
      <c r="D252" s="21" t="s">
        <v>548</v>
      </c>
      <c r="E252" s="23">
        <v>130000</v>
      </c>
      <c r="F252" s="21"/>
    </row>
    <row r="253" spans="1:6">
      <c r="A253" s="21"/>
      <c r="B253" s="21" t="s">
        <v>241</v>
      </c>
      <c r="C253" s="22" t="s">
        <v>4</v>
      </c>
      <c r="D253" s="21" t="s">
        <v>548</v>
      </c>
      <c r="E253" s="23">
        <v>10500</v>
      </c>
      <c r="F253" s="21"/>
    </row>
    <row r="254" spans="1:6">
      <c r="A254" s="21"/>
      <c r="B254" s="21" t="s">
        <v>242</v>
      </c>
      <c r="C254" s="22" t="s">
        <v>9</v>
      </c>
      <c r="D254" s="21" t="s">
        <v>243</v>
      </c>
      <c r="E254" s="23">
        <v>2390</v>
      </c>
      <c r="F254" s="21"/>
    </row>
    <row r="255" spans="1:6">
      <c r="A255" s="21"/>
      <c r="B255" s="21" t="s">
        <v>244</v>
      </c>
      <c r="C255" s="22" t="s">
        <v>9</v>
      </c>
      <c r="D255" s="21" t="s">
        <v>243</v>
      </c>
      <c r="E255" s="23">
        <v>5000</v>
      </c>
      <c r="F255" s="21"/>
    </row>
    <row r="256" spans="1:6">
      <c r="A256" s="21"/>
      <c r="B256" s="21" t="s">
        <v>244</v>
      </c>
      <c r="C256" s="22" t="s">
        <v>43</v>
      </c>
      <c r="D256" s="21" t="s">
        <v>243</v>
      </c>
      <c r="E256" s="23">
        <v>334</v>
      </c>
      <c r="F256" s="21"/>
    </row>
    <row r="257" spans="1:6">
      <c r="A257" s="21"/>
      <c r="B257" s="21" t="s">
        <v>245</v>
      </c>
      <c r="C257" s="22" t="s">
        <v>43</v>
      </c>
      <c r="D257" s="21" t="s">
        <v>246</v>
      </c>
      <c r="E257" s="23">
        <v>14000</v>
      </c>
      <c r="F257" s="21"/>
    </row>
    <row r="258" spans="1:6">
      <c r="A258" s="21"/>
      <c r="B258" s="21" t="s">
        <v>247</v>
      </c>
      <c r="C258" s="22" t="s">
        <v>43</v>
      </c>
      <c r="D258" s="21" t="s">
        <v>246</v>
      </c>
      <c r="E258" s="23">
        <v>24000</v>
      </c>
      <c r="F258" s="21"/>
    </row>
    <row r="259" spans="1:6">
      <c r="A259" s="21"/>
      <c r="B259" s="21" t="s">
        <v>248</v>
      </c>
      <c r="C259" s="22" t="s">
        <v>43</v>
      </c>
      <c r="D259" s="21" t="s">
        <v>246</v>
      </c>
      <c r="E259" s="23">
        <v>19200</v>
      </c>
      <c r="F259" s="21"/>
    </row>
    <row r="260" spans="1:6">
      <c r="A260" s="21"/>
      <c r="B260" s="21" t="s">
        <v>615</v>
      </c>
      <c r="C260" s="22" t="s">
        <v>6</v>
      </c>
      <c r="D260" s="21" t="s">
        <v>65</v>
      </c>
      <c r="E260" s="23">
        <v>246620</v>
      </c>
      <c r="F260" s="21"/>
    </row>
    <row r="261" spans="1:6">
      <c r="A261" s="21"/>
      <c r="B261" s="21" t="s">
        <v>615</v>
      </c>
      <c r="C261" s="22" t="s">
        <v>8</v>
      </c>
      <c r="D261" s="21" t="s">
        <v>65</v>
      </c>
      <c r="E261" s="23">
        <v>150000</v>
      </c>
      <c r="F261" s="21"/>
    </row>
    <row r="262" spans="1:6">
      <c r="A262" s="21"/>
      <c r="B262" s="21" t="s">
        <v>615</v>
      </c>
      <c r="C262" s="22" t="s">
        <v>6</v>
      </c>
      <c r="D262" s="21" t="s">
        <v>65</v>
      </c>
      <c r="E262" s="23">
        <v>288000</v>
      </c>
      <c r="F262" s="21"/>
    </row>
    <row r="263" spans="1:6">
      <c r="A263" s="21"/>
      <c r="B263" s="21" t="s">
        <v>615</v>
      </c>
      <c r="C263" s="22" t="s">
        <v>8</v>
      </c>
      <c r="D263" s="21" t="s">
        <v>65</v>
      </c>
      <c r="E263" s="23">
        <v>150000</v>
      </c>
      <c r="F263" s="21"/>
    </row>
    <row r="264" spans="1:6">
      <c r="A264" s="21"/>
      <c r="B264" s="21" t="s">
        <v>250</v>
      </c>
      <c r="C264" s="22" t="s">
        <v>4</v>
      </c>
      <c r="D264" s="21" t="s">
        <v>249</v>
      </c>
      <c r="E264" s="23">
        <v>246000</v>
      </c>
      <c r="F264" s="7"/>
    </row>
    <row r="265" spans="1:6">
      <c r="A265" s="7"/>
      <c r="B265" s="7"/>
      <c r="C265" s="8"/>
      <c r="D265" s="7"/>
      <c r="E265" s="8"/>
      <c r="F265" s="7"/>
    </row>
    <row r="266" spans="1:6">
      <c r="F266" s="7"/>
    </row>
    <row r="267" spans="1:6">
      <c r="F267" s="7"/>
    </row>
    <row r="268" spans="1:6">
      <c r="F268" s="7"/>
    </row>
    <row r="269" spans="1:6">
      <c r="F269" s="7"/>
    </row>
    <row r="270" spans="1:6">
      <c r="F270" s="7"/>
    </row>
    <row r="271" spans="1:6">
      <c r="F271" s="7"/>
    </row>
    <row r="272" spans="1:6">
      <c r="F272" s="7"/>
    </row>
    <row r="273" spans="6:6">
      <c r="F273" s="7"/>
    </row>
    <row r="274" spans="6:6">
      <c r="F274" s="7"/>
    </row>
    <row r="275" spans="6:6">
      <c r="F275" s="7"/>
    </row>
    <row r="276" spans="6:6">
      <c r="F276" s="7"/>
    </row>
    <row r="277" spans="6:6">
      <c r="F277" s="7"/>
    </row>
  </sheetData>
  <phoneticPr fontId="3" type="noConversion"/>
  <pageMargins left="0.75" right="0.75" top="1" bottom="1" header="0" footer="0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4"/>
  <sheetViews>
    <sheetView workbookViewId="0"/>
  </sheetViews>
  <sheetFormatPr baseColWidth="10" defaultRowHeight="12.75"/>
  <cols>
    <col min="1" max="1" width="23.85546875" customWidth="1"/>
    <col min="2" max="2" width="53" customWidth="1"/>
    <col min="3" max="3" width="8.7109375" style="2" customWidth="1"/>
    <col min="4" max="4" width="34.85546875" customWidth="1"/>
    <col min="5" max="5" width="13.5703125" style="6" customWidth="1"/>
  </cols>
  <sheetData>
    <row r="1" spans="1:6">
      <c r="A1" s="1" t="s">
        <v>617</v>
      </c>
      <c r="B1" s="7"/>
      <c r="C1" s="8"/>
      <c r="D1" s="7"/>
      <c r="E1" s="8"/>
    </row>
    <row r="2" spans="1:6">
      <c r="A2" s="1" t="s">
        <v>619</v>
      </c>
      <c r="B2" s="7"/>
      <c r="C2" s="8"/>
      <c r="D2" s="7"/>
      <c r="E2" s="8"/>
    </row>
    <row r="3" spans="1:6">
      <c r="A3" s="1" t="s">
        <v>267</v>
      </c>
      <c r="B3" s="21"/>
      <c r="C3" s="22"/>
      <c r="D3" s="21"/>
      <c r="E3" s="22"/>
    </row>
    <row r="4" spans="1:6">
      <c r="A4" s="1" t="s">
        <v>31</v>
      </c>
      <c r="B4" s="21"/>
      <c r="C4" s="22"/>
      <c r="D4" s="21"/>
      <c r="E4" s="22"/>
    </row>
    <row r="5" spans="1:6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</row>
    <row r="6" spans="1:6">
      <c r="A6" s="7"/>
      <c r="B6" s="7"/>
      <c r="C6" s="8"/>
      <c r="D6" s="7"/>
      <c r="E6" s="8"/>
    </row>
    <row r="7" spans="1:6">
      <c r="A7" s="21" t="s">
        <v>0</v>
      </c>
      <c r="B7" s="21" t="s">
        <v>268</v>
      </c>
      <c r="C7" s="22" t="s">
        <v>9</v>
      </c>
      <c r="D7" s="21" t="s">
        <v>269</v>
      </c>
      <c r="E7" s="23">
        <v>600</v>
      </c>
      <c r="F7" s="21"/>
    </row>
    <row r="8" spans="1:6">
      <c r="A8" s="7"/>
      <c r="B8" s="21" t="s">
        <v>270</v>
      </c>
      <c r="C8" s="22" t="s">
        <v>97</v>
      </c>
      <c r="D8" s="21" t="s">
        <v>269</v>
      </c>
      <c r="E8" s="23">
        <v>750</v>
      </c>
    </row>
    <row r="9" spans="1:6">
      <c r="A9" s="7"/>
      <c r="B9" s="21" t="s">
        <v>271</v>
      </c>
      <c r="C9" s="22" t="s">
        <v>97</v>
      </c>
      <c r="D9" s="21" t="s">
        <v>269</v>
      </c>
      <c r="E9" s="23">
        <v>750</v>
      </c>
    </row>
    <row r="10" spans="1:6">
      <c r="A10" s="7"/>
      <c r="B10" s="21" t="s">
        <v>272</v>
      </c>
      <c r="C10" s="22" t="s">
        <v>9</v>
      </c>
      <c r="D10" s="21" t="s">
        <v>269</v>
      </c>
      <c r="E10" s="23">
        <v>362</v>
      </c>
    </row>
    <row r="11" spans="1:6">
      <c r="A11" s="7"/>
      <c r="B11" s="21" t="s">
        <v>273</v>
      </c>
      <c r="C11" s="22" t="s">
        <v>9</v>
      </c>
      <c r="D11" s="21" t="s">
        <v>269</v>
      </c>
      <c r="E11" s="23">
        <v>820</v>
      </c>
    </row>
    <row r="12" spans="1:6">
      <c r="A12" s="7"/>
      <c r="B12" s="21" t="s">
        <v>273</v>
      </c>
      <c r="C12" s="22" t="s">
        <v>97</v>
      </c>
      <c r="D12" s="21" t="s">
        <v>269</v>
      </c>
      <c r="E12" s="23">
        <v>1200</v>
      </c>
    </row>
    <row r="13" spans="1:6">
      <c r="A13" s="7"/>
      <c r="B13" s="21" t="s">
        <v>274</v>
      </c>
      <c r="C13" s="22" t="s">
        <v>9</v>
      </c>
      <c r="D13" s="21" t="s">
        <v>269</v>
      </c>
      <c r="E13" s="23">
        <v>1720</v>
      </c>
    </row>
    <row r="14" spans="1:6">
      <c r="A14" s="7"/>
      <c r="B14" s="21" t="s">
        <v>275</v>
      </c>
      <c r="C14" s="22" t="s">
        <v>97</v>
      </c>
      <c r="D14" s="21" t="s">
        <v>269</v>
      </c>
      <c r="E14" s="23">
        <v>1800</v>
      </c>
    </row>
    <row r="15" spans="1:6">
      <c r="A15" s="7"/>
      <c r="B15" s="21" t="s">
        <v>276</v>
      </c>
      <c r="C15" s="22" t="s">
        <v>97</v>
      </c>
      <c r="D15" s="21" t="s">
        <v>269</v>
      </c>
      <c r="E15" s="23">
        <v>400</v>
      </c>
    </row>
    <row r="16" spans="1:6">
      <c r="A16" s="7"/>
      <c r="B16" s="21" t="s">
        <v>277</v>
      </c>
      <c r="C16" s="22" t="s">
        <v>97</v>
      </c>
      <c r="D16" s="21" t="s">
        <v>269</v>
      </c>
      <c r="E16" s="23">
        <v>800</v>
      </c>
    </row>
    <row r="17" spans="1:6">
      <c r="A17" s="7"/>
      <c r="B17" s="21" t="s">
        <v>21</v>
      </c>
      <c r="C17" s="22" t="s">
        <v>9</v>
      </c>
      <c r="D17" s="21" t="s">
        <v>269</v>
      </c>
      <c r="E17" s="23">
        <v>3</v>
      </c>
    </row>
    <row r="18" spans="1:6">
      <c r="A18" s="7"/>
      <c r="B18" s="7"/>
      <c r="C18" s="8"/>
      <c r="D18" s="7"/>
      <c r="E18" s="9"/>
    </row>
    <row r="19" spans="1:6">
      <c r="A19" s="21" t="s">
        <v>41</v>
      </c>
      <c r="B19" s="21" t="s">
        <v>44</v>
      </c>
      <c r="C19" s="22" t="s">
        <v>9</v>
      </c>
      <c r="D19" s="21" t="s">
        <v>569</v>
      </c>
      <c r="E19" s="23">
        <v>1100</v>
      </c>
    </row>
    <row r="20" spans="1:6">
      <c r="A20" s="21"/>
      <c r="B20" s="21" t="s">
        <v>592</v>
      </c>
      <c r="C20" s="22" t="s">
        <v>9</v>
      </c>
      <c r="D20" s="21" t="s">
        <v>569</v>
      </c>
      <c r="E20" s="23">
        <v>200</v>
      </c>
    </row>
    <row r="21" spans="1:6">
      <c r="A21" s="21"/>
      <c r="B21" s="21" t="s">
        <v>45</v>
      </c>
      <c r="C21" s="22" t="s">
        <v>9</v>
      </c>
      <c r="D21" s="21" t="s">
        <v>569</v>
      </c>
      <c r="E21" s="23">
        <v>88</v>
      </c>
    </row>
    <row r="22" spans="1:6">
      <c r="A22" s="21"/>
      <c r="B22" s="21" t="s">
        <v>46</v>
      </c>
      <c r="C22" s="22" t="s">
        <v>43</v>
      </c>
      <c r="D22" s="21" t="s">
        <v>569</v>
      </c>
      <c r="E22" s="23">
        <v>1000</v>
      </c>
    </row>
    <row r="23" spans="1:6">
      <c r="A23" s="21"/>
      <c r="B23" s="21" t="s">
        <v>596</v>
      </c>
      <c r="C23" s="22" t="s">
        <v>9</v>
      </c>
      <c r="D23" s="21" t="s">
        <v>569</v>
      </c>
      <c r="E23" s="22">
        <v>6000</v>
      </c>
    </row>
    <row r="24" spans="1:6">
      <c r="A24" s="21"/>
      <c r="B24" s="21" t="s">
        <v>597</v>
      </c>
      <c r="C24" s="22" t="s">
        <v>9</v>
      </c>
      <c r="D24" s="21" t="s">
        <v>569</v>
      </c>
      <c r="E24" s="22">
        <v>7000</v>
      </c>
    </row>
    <row r="25" spans="1:6">
      <c r="A25" s="21"/>
      <c r="B25" s="21" t="s">
        <v>598</v>
      </c>
      <c r="C25" s="22" t="s">
        <v>9</v>
      </c>
      <c r="D25" s="21" t="s">
        <v>569</v>
      </c>
      <c r="E25" s="22">
        <v>5000</v>
      </c>
    </row>
    <row r="26" spans="1:6">
      <c r="A26" s="21"/>
      <c r="B26" s="21" t="s">
        <v>593</v>
      </c>
      <c r="C26" s="22" t="s">
        <v>9</v>
      </c>
      <c r="D26" s="21" t="s">
        <v>569</v>
      </c>
      <c r="E26" s="22">
        <v>3000</v>
      </c>
    </row>
    <row r="27" spans="1:6">
      <c r="A27" s="21"/>
      <c r="B27" s="21" t="s">
        <v>599</v>
      </c>
      <c r="C27" s="22"/>
      <c r="D27" s="21"/>
      <c r="E27" s="22"/>
    </row>
    <row r="28" spans="1:6">
      <c r="A28" s="7"/>
      <c r="B28" s="21" t="s">
        <v>600</v>
      </c>
      <c r="C28" s="8"/>
      <c r="D28" s="7"/>
      <c r="E28" s="8"/>
    </row>
    <row r="29" spans="1:6">
      <c r="A29" s="7"/>
      <c r="B29" s="7"/>
      <c r="C29" s="8"/>
      <c r="D29" s="7"/>
      <c r="E29" s="9"/>
    </row>
    <row r="30" spans="1:6">
      <c r="A30" s="21" t="s">
        <v>47</v>
      </c>
      <c r="B30" s="21" t="s">
        <v>306</v>
      </c>
      <c r="C30" s="22" t="s">
        <v>9</v>
      </c>
      <c r="D30" s="21" t="s">
        <v>305</v>
      </c>
      <c r="E30" s="23">
        <v>578</v>
      </c>
      <c r="F30" s="21"/>
    </row>
    <row r="31" spans="1:6">
      <c r="A31" s="7"/>
      <c r="B31" s="10"/>
      <c r="C31" s="8"/>
      <c r="D31" s="7"/>
      <c r="E31" s="8"/>
    </row>
    <row r="32" spans="1:6">
      <c r="A32" s="21" t="s">
        <v>48</v>
      </c>
      <c r="B32" s="21" t="s">
        <v>278</v>
      </c>
      <c r="C32" s="22" t="s">
        <v>97</v>
      </c>
      <c r="D32" s="21" t="s">
        <v>269</v>
      </c>
      <c r="E32" s="23">
        <v>16560</v>
      </c>
      <c r="F32" s="21"/>
    </row>
    <row r="33" spans="1:6">
      <c r="A33" s="21"/>
      <c r="B33" s="21" t="s">
        <v>279</v>
      </c>
      <c r="C33" s="22" t="s">
        <v>97</v>
      </c>
      <c r="D33" s="21" t="s">
        <v>269</v>
      </c>
      <c r="E33" s="23">
        <v>500</v>
      </c>
      <c r="F33" s="21"/>
    </row>
    <row r="34" spans="1:6">
      <c r="A34" s="21"/>
      <c r="B34" s="21" t="s">
        <v>280</v>
      </c>
      <c r="C34" s="22" t="s">
        <v>9</v>
      </c>
      <c r="D34" s="21" t="s">
        <v>269</v>
      </c>
      <c r="E34" s="23">
        <v>5000</v>
      </c>
      <c r="F34" s="21"/>
    </row>
    <row r="35" spans="1:6">
      <c r="A35" s="21"/>
      <c r="B35" s="21" t="s">
        <v>281</v>
      </c>
      <c r="C35" s="22" t="s">
        <v>9</v>
      </c>
      <c r="D35" s="21" t="s">
        <v>269</v>
      </c>
      <c r="E35" s="23">
        <v>9000</v>
      </c>
      <c r="F35" s="21"/>
    </row>
    <row r="36" spans="1:6">
      <c r="A36" s="21"/>
      <c r="B36" s="21" t="s">
        <v>282</v>
      </c>
      <c r="C36" s="22" t="s">
        <v>97</v>
      </c>
      <c r="D36" s="21" t="s">
        <v>269</v>
      </c>
      <c r="E36" s="23">
        <v>400</v>
      </c>
      <c r="F36" s="21"/>
    </row>
    <row r="37" spans="1:6">
      <c r="A37" s="7"/>
      <c r="B37" s="21" t="s">
        <v>307</v>
      </c>
      <c r="C37" s="28" t="s">
        <v>9</v>
      </c>
      <c r="D37" s="55" t="s">
        <v>356</v>
      </c>
      <c r="E37" s="29">
        <f>280+360</f>
        <v>640</v>
      </c>
      <c r="F37" s="21"/>
    </row>
    <row r="38" spans="1:6">
      <c r="A38" s="7"/>
      <c r="B38" s="21" t="s">
        <v>308</v>
      </c>
      <c r="C38" s="28" t="s">
        <v>9</v>
      </c>
      <c r="D38" s="55" t="s">
        <v>356</v>
      </c>
      <c r="E38" s="29">
        <f>320*2+480</f>
        <v>1120</v>
      </c>
    </row>
    <row r="39" spans="1:6">
      <c r="A39" s="7"/>
      <c r="B39" s="21" t="s">
        <v>309</v>
      </c>
      <c r="C39" s="28" t="s">
        <v>9</v>
      </c>
      <c r="D39" s="55" t="s">
        <v>356</v>
      </c>
      <c r="E39" s="29">
        <f>31*2</f>
        <v>62</v>
      </c>
    </row>
    <row r="40" spans="1:6">
      <c r="A40" s="7"/>
      <c r="B40" s="21" t="s">
        <v>310</v>
      </c>
      <c r="C40" s="28" t="s">
        <v>9</v>
      </c>
      <c r="D40" s="55" t="s">
        <v>356</v>
      </c>
      <c r="E40" s="29">
        <f>68+2*110</f>
        <v>288</v>
      </c>
    </row>
    <row r="41" spans="1:6">
      <c r="A41" s="7"/>
      <c r="B41" s="21" t="s">
        <v>311</v>
      </c>
      <c r="C41" s="28" t="s">
        <v>9</v>
      </c>
      <c r="D41" s="55" t="s">
        <v>356</v>
      </c>
      <c r="E41" s="29">
        <f>110+400+700</f>
        <v>1210</v>
      </c>
    </row>
    <row r="42" spans="1:6">
      <c r="A42" s="7"/>
      <c r="B42" s="21" t="s">
        <v>312</v>
      </c>
      <c r="C42" s="28" t="s">
        <v>9</v>
      </c>
      <c r="D42" s="55" t="s">
        <v>356</v>
      </c>
      <c r="E42" s="29">
        <v>640</v>
      </c>
    </row>
    <row r="43" spans="1:6">
      <c r="A43" s="7"/>
      <c r="B43" s="21" t="s">
        <v>313</v>
      </c>
      <c r="C43" s="28" t="s">
        <v>9</v>
      </c>
      <c r="D43" s="55" t="s">
        <v>356</v>
      </c>
      <c r="E43" s="29">
        <f>160*2</f>
        <v>320</v>
      </c>
    </row>
    <row r="44" spans="1:6">
      <c r="A44" s="7"/>
      <c r="B44" s="21" t="s">
        <v>314</v>
      </c>
      <c r="C44" s="28" t="s">
        <v>9</v>
      </c>
      <c r="D44" s="55" t="s">
        <v>356</v>
      </c>
      <c r="E44" s="29">
        <f>110+280+125</f>
        <v>515</v>
      </c>
    </row>
    <row r="45" spans="1:6">
      <c r="A45" s="7"/>
      <c r="B45" s="21" t="s">
        <v>315</v>
      </c>
      <c r="C45" s="28" t="s">
        <v>43</v>
      </c>
      <c r="D45" s="55" t="s">
        <v>356</v>
      </c>
      <c r="E45" s="29">
        <v>350</v>
      </c>
    </row>
    <row r="46" spans="1:6">
      <c r="A46" s="7"/>
      <c r="B46" s="21" t="s">
        <v>316</v>
      </c>
      <c r="C46" s="28" t="s">
        <v>9</v>
      </c>
      <c r="D46" s="55" t="s">
        <v>356</v>
      </c>
      <c r="E46" s="29">
        <f>164+145+280</f>
        <v>589</v>
      </c>
    </row>
    <row r="47" spans="1:6">
      <c r="A47" s="7"/>
      <c r="B47" s="21" t="s">
        <v>317</v>
      </c>
      <c r="C47" s="28" t="s">
        <v>9</v>
      </c>
      <c r="D47" s="55" t="s">
        <v>356</v>
      </c>
      <c r="E47" s="29">
        <f>1070*3</f>
        <v>3210</v>
      </c>
    </row>
    <row r="48" spans="1:6">
      <c r="A48" s="7"/>
      <c r="B48" s="21" t="s">
        <v>318</v>
      </c>
      <c r="C48" s="28" t="s">
        <v>9</v>
      </c>
      <c r="D48" s="55" t="s">
        <v>356</v>
      </c>
      <c r="E48" s="29">
        <f>60+110*2</f>
        <v>280</v>
      </c>
    </row>
    <row r="49" spans="1:5">
      <c r="A49" s="7"/>
      <c r="B49" s="21" t="s">
        <v>319</v>
      </c>
      <c r="C49" s="28" t="s">
        <v>9</v>
      </c>
      <c r="D49" s="55" t="s">
        <v>356</v>
      </c>
      <c r="E49" s="29">
        <f>320*2</f>
        <v>640</v>
      </c>
    </row>
    <row r="50" spans="1:5">
      <c r="A50" s="7"/>
      <c r="B50" s="21" t="s">
        <v>320</v>
      </c>
      <c r="C50" s="28" t="s">
        <v>9</v>
      </c>
      <c r="D50" s="55" t="s">
        <v>356</v>
      </c>
      <c r="E50" s="29">
        <f>162+336+320</f>
        <v>818</v>
      </c>
    </row>
    <row r="51" spans="1:5">
      <c r="A51" s="7"/>
      <c r="B51" s="21" t="s">
        <v>321</v>
      </c>
      <c r="C51" s="28" t="s">
        <v>9</v>
      </c>
      <c r="D51" s="55" t="s">
        <v>356</v>
      </c>
      <c r="E51" s="29">
        <f>508*2+800*2</f>
        <v>2616</v>
      </c>
    </row>
    <row r="52" spans="1:5">
      <c r="A52" s="7"/>
      <c r="B52" s="21" t="s">
        <v>322</v>
      </c>
      <c r="C52" s="28" t="s">
        <v>9</v>
      </c>
      <c r="D52" s="55" t="s">
        <v>356</v>
      </c>
      <c r="E52" s="29">
        <f>200*3+640</f>
        <v>1240</v>
      </c>
    </row>
    <row r="53" spans="1:5">
      <c r="A53" s="7"/>
      <c r="B53" s="21" t="s">
        <v>323</v>
      </c>
      <c r="C53" s="28" t="s">
        <v>9</v>
      </c>
      <c r="D53" s="55" t="s">
        <v>356</v>
      </c>
      <c r="E53" s="29">
        <f>68+60+44</f>
        <v>172</v>
      </c>
    </row>
    <row r="54" spans="1:5">
      <c r="A54" s="7"/>
      <c r="B54" s="21" t="s">
        <v>324</v>
      </c>
      <c r="C54" s="28" t="s">
        <v>9</v>
      </c>
      <c r="D54" s="55" t="s">
        <v>356</v>
      </c>
      <c r="E54" s="29">
        <v>500</v>
      </c>
    </row>
    <row r="55" spans="1:5">
      <c r="A55" s="7"/>
      <c r="B55" s="21" t="s">
        <v>325</v>
      </c>
      <c r="C55" s="28" t="s">
        <v>9</v>
      </c>
      <c r="D55" s="55" t="s">
        <v>356</v>
      </c>
      <c r="E55" s="29">
        <f>125+110</f>
        <v>235</v>
      </c>
    </row>
    <row r="56" spans="1:5">
      <c r="A56" s="7"/>
      <c r="B56" s="21" t="s">
        <v>326</v>
      </c>
      <c r="C56" s="28" t="s">
        <v>9</v>
      </c>
      <c r="D56" s="55" t="s">
        <v>356</v>
      </c>
      <c r="E56" s="29">
        <v>68</v>
      </c>
    </row>
    <row r="57" spans="1:5">
      <c r="A57" s="7"/>
      <c r="B57" s="21" t="s">
        <v>327</v>
      </c>
      <c r="C57" s="28" t="s">
        <v>9</v>
      </c>
      <c r="D57" s="55" t="s">
        <v>356</v>
      </c>
      <c r="E57" s="29">
        <f>110+145+280</f>
        <v>535</v>
      </c>
    </row>
    <row r="58" spans="1:5">
      <c r="A58" s="7"/>
      <c r="B58" s="21" t="s">
        <v>328</v>
      </c>
      <c r="C58" s="28" t="s">
        <v>9</v>
      </c>
      <c r="D58" s="55" t="s">
        <v>356</v>
      </c>
      <c r="E58" s="29">
        <f>110+164</f>
        <v>274</v>
      </c>
    </row>
    <row r="59" spans="1:5">
      <c r="A59" s="7"/>
      <c r="B59" s="21" t="s">
        <v>328</v>
      </c>
      <c r="C59" s="33" t="s">
        <v>43</v>
      </c>
      <c r="D59" s="56" t="s">
        <v>356</v>
      </c>
      <c r="E59" s="35">
        <f>220*0.8</f>
        <v>176</v>
      </c>
    </row>
    <row r="60" spans="1:5">
      <c r="A60" s="7"/>
      <c r="B60" s="21" t="s">
        <v>329</v>
      </c>
      <c r="C60" s="28" t="s">
        <v>9</v>
      </c>
      <c r="D60" s="55" t="s">
        <v>356</v>
      </c>
      <c r="E60" s="29">
        <f>120+110</f>
        <v>230</v>
      </c>
    </row>
    <row r="61" spans="1:5">
      <c r="A61" s="7"/>
      <c r="B61" s="21" t="s">
        <v>330</v>
      </c>
      <c r="C61" s="28" t="s">
        <v>9</v>
      </c>
      <c r="D61" s="55" t="s">
        <v>356</v>
      </c>
      <c r="E61" s="29">
        <f>480+400</f>
        <v>880</v>
      </c>
    </row>
    <row r="62" spans="1:5">
      <c r="A62" s="7"/>
      <c r="B62" s="21" t="s">
        <v>331</v>
      </c>
      <c r="C62" s="28" t="s">
        <v>9</v>
      </c>
      <c r="D62" s="55" t="s">
        <v>356</v>
      </c>
      <c r="E62" s="29">
        <f>176*2</f>
        <v>352</v>
      </c>
    </row>
    <row r="63" spans="1:5">
      <c r="A63" s="7"/>
      <c r="B63" s="21" t="s">
        <v>332</v>
      </c>
      <c r="C63" s="28" t="s">
        <v>9</v>
      </c>
      <c r="D63" s="55" t="s">
        <v>356</v>
      </c>
      <c r="E63" s="29">
        <v>500</v>
      </c>
    </row>
    <row r="64" spans="1:5">
      <c r="A64" s="7"/>
      <c r="B64" s="21" t="s">
        <v>333</v>
      </c>
      <c r="C64" s="28" t="s">
        <v>9</v>
      </c>
      <c r="D64" s="55" t="s">
        <v>356</v>
      </c>
      <c r="E64" s="29">
        <f>700+700</f>
        <v>1400</v>
      </c>
    </row>
    <row r="65" spans="1:5">
      <c r="A65" s="7"/>
      <c r="B65" s="21" t="s">
        <v>334</v>
      </c>
      <c r="C65" s="33" t="s">
        <v>9</v>
      </c>
      <c r="D65" s="56" t="s">
        <v>356</v>
      </c>
      <c r="E65" s="35">
        <v>250</v>
      </c>
    </row>
    <row r="66" spans="1:5">
      <c r="A66" s="7"/>
      <c r="B66" s="21" t="s">
        <v>334</v>
      </c>
      <c r="C66" s="33" t="s">
        <v>43</v>
      </c>
      <c r="D66" s="56" t="s">
        <v>356</v>
      </c>
      <c r="E66" s="35">
        <v>179</v>
      </c>
    </row>
    <row r="67" spans="1:5">
      <c r="A67" s="7"/>
      <c r="B67" s="21" t="s">
        <v>335</v>
      </c>
      <c r="C67" s="28" t="s">
        <v>9</v>
      </c>
      <c r="D67" s="56" t="s">
        <v>356</v>
      </c>
      <c r="E67" s="29">
        <f>336+200+162</f>
        <v>698</v>
      </c>
    </row>
    <row r="68" spans="1:5">
      <c r="A68" s="7"/>
      <c r="B68" s="21" t="s">
        <v>336</v>
      </c>
      <c r="C68" s="28" t="s">
        <v>9</v>
      </c>
      <c r="D68" s="55" t="s">
        <v>356</v>
      </c>
      <c r="E68" s="29">
        <f>280+640</f>
        <v>920</v>
      </c>
    </row>
    <row r="69" spans="1:5">
      <c r="A69" s="58" t="s">
        <v>635</v>
      </c>
      <c r="B69" s="21" t="s">
        <v>337</v>
      </c>
      <c r="C69" s="33" t="s">
        <v>9</v>
      </c>
      <c r="D69" s="55" t="s">
        <v>636</v>
      </c>
      <c r="E69" s="35">
        <v>0</v>
      </c>
    </row>
    <row r="70" spans="1:5">
      <c r="A70" s="7"/>
      <c r="B70" s="21" t="s">
        <v>338</v>
      </c>
      <c r="C70" s="33" t="s">
        <v>9</v>
      </c>
      <c r="D70" s="55" t="s">
        <v>636</v>
      </c>
      <c r="E70" s="35">
        <v>0</v>
      </c>
    </row>
    <row r="71" spans="1:5">
      <c r="A71" s="7"/>
      <c r="B71" s="21" t="s">
        <v>339</v>
      </c>
      <c r="C71" s="28" t="s">
        <v>9</v>
      </c>
      <c r="D71" s="55" t="s">
        <v>636</v>
      </c>
      <c r="E71" s="35">
        <v>0</v>
      </c>
    </row>
    <row r="72" spans="1:5">
      <c r="A72" s="7"/>
      <c r="B72" s="21" t="s">
        <v>339</v>
      </c>
      <c r="C72" s="28" t="s">
        <v>97</v>
      </c>
      <c r="D72" s="55" t="s">
        <v>636</v>
      </c>
      <c r="E72" s="35">
        <v>0</v>
      </c>
    </row>
    <row r="73" spans="1:5">
      <c r="A73" s="7"/>
      <c r="B73" s="21" t="s">
        <v>340</v>
      </c>
      <c r="C73" s="28" t="s">
        <v>9</v>
      </c>
      <c r="D73" s="55" t="s">
        <v>636</v>
      </c>
      <c r="E73" s="35">
        <v>0</v>
      </c>
    </row>
    <row r="74" spans="1:5">
      <c r="A74" s="7"/>
      <c r="B74" s="21" t="s">
        <v>341</v>
      </c>
      <c r="C74" s="28" t="s">
        <v>9</v>
      </c>
      <c r="D74" s="55" t="s">
        <v>636</v>
      </c>
      <c r="E74" s="35">
        <v>0</v>
      </c>
    </row>
    <row r="75" spans="1:5">
      <c r="A75" s="7"/>
      <c r="B75" s="21" t="s">
        <v>341</v>
      </c>
      <c r="C75" s="28" t="s">
        <v>97</v>
      </c>
      <c r="D75" s="55" t="s">
        <v>636</v>
      </c>
      <c r="E75" s="35">
        <v>0</v>
      </c>
    </row>
    <row r="76" spans="1:5">
      <c r="A76" s="7"/>
      <c r="B76" s="21" t="s">
        <v>342</v>
      </c>
      <c r="C76" s="28" t="s">
        <v>9</v>
      </c>
      <c r="D76" s="55" t="s">
        <v>636</v>
      </c>
      <c r="E76" s="35">
        <v>0</v>
      </c>
    </row>
    <row r="77" spans="1:5">
      <c r="A77" s="7"/>
      <c r="B77" s="21" t="s">
        <v>342</v>
      </c>
      <c r="C77" s="28" t="s">
        <v>97</v>
      </c>
      <c r="D77" s="55" t="s">
        <v>636</v>
      </c>
      <c r="E77" s="35">
        <v>0</v>
      </c>
    </row>
    <row r="78" spans="1:5">
      <c r="A78" s="7"/>
      <c r="B78" s="21" t="s">
        <v>343</v>
      </c>
      <c r="C78" s="28" t="s">
        <v>9</v>
      </c>
      <c r="D78" s="55" t="s">
        <v>636</v>
      </c>
      <c r="E78" s="35">
        <v>0</v>
      </c>
    </row>
    <row r="79" spans="1:5">
      <c r="A79" s="7"/>
      <c r="B79" s="21" t="s">
        <v>343</v>
      </c>
      <c r="C79" s="28" t="s">
        <v>97</v>
      </c>
      <c r="D79" s="55" t="s">
        <v>636</v>
      </c>
      <c r="E79" s="35">
        <v>0</v>
      </c>
    </row>
    <row r="80" spans="1:5">
      <c r="A80" s="7"/>
      <c r="B80" s="21" t="s">
        <v>344</v>
      </c>
      <c r="C80" s="28" t="s">
        <v>9</v>
      </c>
      <c r="D80" s="55" t="s">
        <v>636</v>
      </c>
      <c r="E80" s="35">
        <v>0</v>
      </c>
    </row>
    <row r="81" spans="1:5">
      <c r="A81" s="7"/>
      <c r="B81" s="21" t="s">
        <v>344</v>
      </c>
      <c r="C81" s="28" t="s">
        <v>97</v>
      </c>
      <c r="D81" s="55" t="s">
        <v>636</v>
      </c>
      <c r="E81" s="35">
        <v>0</v>
      </c>
    </row>
    <row r="82" spans="1:5">
      <c r="A82" s="7"/>
      <c r="B82" s="21" t="s">
        <v>345</v>
      </c>
      <c r="C82" s="28" t="s">
        <v>9</v>
      </c>
      <c r="D82" s="55" t="s">
        <v>636</v>
      </c>
      <c r="E82" s="35">
        <v>0</v>
      </c>
    </row>
    <row r="83" spans="1:5">
      <c r="A83" s="7"/>
      <c r="B83" s="21" t="s">
        <v>345</v>
      </c>
      <c r="C83" s="28" t="s">
        <v>97</v>
      </c>
      <c r="D83" s="55" t="s">
        <v>636</v>
      </c>
      <c r="E83" s="35">
        <v>0</v>
      </c>
    </row>
    <row r="84" spans="1:5">
      <c r="A84" s="7"/>
      <c r="B84" s="21" t="s">
        <v>346</v>
      </c>
      <c r="C84" s="28" t="s">
        <v>9</v>
      </c>
      <c r="D84" s="55" t="s">
        <v>636</v>
      </c>
      <c r="E84" s="35">
        <v>0</v>
      </c>
    </row>
    <row r="85" spans="1:5">
      <c r="A85" s="7"/>
      <c r="B85" s="21" t="s">
        <v>346</v>
      </c>
      <c r="C85" s="28" t="s">
        <v>97</v>
      </c>
      <c r="D85" s="55" t="s">
        <v>636</v>
      </c>
      <c r="E85" s="35">
        <v>0</v>
      </c>
    </row>
    <row r="86" spans="1:5">
      <c r="A86" s="7"/>
      <c r="B86" s="21" t="s">
        <v>347</v>
      </c>
      <c r="C86" s="28" t="s">
        <v>9</v>
      </c>
      <c r="D86" s="55" t="s">
        <v>636</v>
      </c>
      <c r="E86" s="35">
        <v>0</v>
      </c>
    </row>
    <row r="87" spans="1:5">
      <c r="A87" s="7"/>
      <c r="B87" s="21" t="s">
        <v>347</v>
      </c>
      <c r="C87" s="28" t="s">
        <v>97</v>
      </c>
      <c r="D87" s="55" t="s">
        <v>636</v>
      </c>
      <c r="E87" s="35">
        <v>0</v>
      </c>
    </row>
    <row r="88" spans="1:5">
      <c r="A88" s="7"/>
      <c r="B88" s="21" t="s">
        <v>348</v>
      </c>
      <c r="C88" s="28" t="s">
        <v>9</v>
      </c>
      <c r="D88" s="55" t="s">
        <v>636</v>
      </c>
      <c r="E88" s="35">
        <v>0</v>
      </c>
    </row>
    <row r="89" spans="1:5">
      <c r="A89" s="7"/>
      <c r="B89" s="21" t="s">
        <v>349</v>
      </c>
      <c r="C89" s="28" t="s">
        <v>9</v>
      </c>
      <c r="D89" s="55" t="s">
        <v>636</v>
      </c>
      <c r="E89" s="35">
        <v>0</v>
      </c>
    </row>
    <row r="90" spans="1:5">
      <c r="A90" s="7"/>
      <c r="B90" s="21" t="s">
        <v>350</v>
      </c>
      <c r="C90" s="28" t="s">
        <v>9</v>
      </c>
      <c r="D90" s="55" t="s">
        <v>636</v>
      </c>
      <c r="E90" s="35">
        <v>0</v>
      </c>
    </row>
    <row r="91" spans="1:5">
      <c r="A91" s="7"/>
      <c r="B91" s="21" t="s">
        <v>350</v>
      </c>
      <c r="C91" s="28" t="s">
        <v>97</v>
      </c>
      <c r="D91" s="55" t="s">
        <v>636</v>
      </c>
      <c r="E91" s="35">
        <v>0</v>
      </c>
    </row>
    <row r="92" spans="1:5">
      <c r="A92" s="7"/>
      <c r="B92" s="21" t="s">
        <v>351</v>
      </c>
      <c r="C92" s="28" t="s">
        <v>9</v>
      </c>
      <c r="D92" s="55" t="s">
        <v>636</v>
      </c>
      <c r="E92" s="35">
        <v>0</v>
      </c>
    </row>
    <row r="93" spans="1:5">
      <c r="A93" s="7"/>
      <c r="B93" s="21" t="s">
        <v>351</v>
      </c>
      <c r="C93" s="28" t="s">
        <v>97</v>
      </c>
      <c r="D93" s="55" t="s">
        <v>636</v>
      </c>
      <c r="E93" s="35">
        <v>0</v>
      </c>
    </row>
    <row r="94" spans="1:5">
      <c r="A94" s="7"/>
      <c r="B94" s="21" t="s">
        <v>352</v>
      </c>
      <c r="C94" s="28" t="s">
        <v>9</v>
      </c>
      <c r="D94" s="55" t="s">
        <v>636</v>
      </c>
      <c r="E94" s="35">
        <v>0</v>
      </c>
    </row>
    <row r="95" spans="1:5">
      <c r="A95" s="7"/>
      <c r="B95" s="21" t="s">
        <v>352</v>
      </c>
      <c r="C95" s="28" t="s">
        <v>97</v>
      </c>
      <c r="D95" s="55" t="s">
        <v>636</v>
      </c>
      <c r="E95" s="35">
        <v>0</v>
      </c>
    </row>
    <row r="96" spans="1:5">
      <c r="A96" s="7"/>
      <c r="B96" s="21" t="s">
        <v>353</v>
      </c>
      <c r="C96" s="28" t="s">
        <v>9</v>
      </c>
      <c r="D96" s="55" t="s">
        <v>636</v>
      </c>
      <c r="E96" s="35">
        <v>0</v>
      </c>
    </row>
    <row r="97" spans="1:6">
      <c r="A97" s="7"/>
      <c r="B97" s="21" t="s">
        <v>353</v>
      </c>
      <c r="C97" s="28" t="s">
        <v>97</v>
      </c>
      <c r="D97" s="55" t="s">
        <v>636</v>
      </c>
      <c r="E97" s="35">
        <v>0</v>
      </c>
    </row>
    <row r="98" spans="1:6">
      <c r="A98" s="7"/>
      <c r="B98" s="21" t="s">
        <v>354</v>
      </c>
      <c r="C98" s="28" t="s">
        <v>9</v>
      </c>
      <c r="D98" s="55" t="s">
        <v>636</v>
      </c>
      <c r="E98" s="35">
        <v>0</v>
      </c>
    </row>
    <row r="99" spans="1:6">
      <c r="A99" s="7"/>
      <c r="B99" s="21" t="s">
        <v>354</v>
      </c>
      <c r="C99" s="28" t="s">
        <v>97</v>
      </c>
      <c r="D99" s="55" t="s">
        <v>636</v>
      </c>
      <c r="E99" s="35">
        <v>0</v>
      </c>
    </row>
    <row r="100" spans="1:6">
      <c r="A100" s="7"/>
      <c r="B100" s="21" t="s">
        <v>355</v>
      </c>
      <c r="C100" s="28" t="s">
        <v>9</v>
      </c>
      <c r="D100" s="55" t="s">
        <v>636</v>
      </c>
      <c r="E100" s="35">
        <v>0</v>
      </c>
    </row>
    <row r="101" spans="1:6">
      <c r="A101" s="7"/>
      <c r="B101" s="21" t="s">
        <v>355</v>
      </c>
      <c r="C101" s="28" t="s">
        <v>97</v>
      </c>
      <c r="D101" s="55" t="s">
        <v>636</v>
      </c>
      <c r="E101" s="35">
        <v>0</v>
      </c>
    </row>
    <row r="102" spans="1:6">
      <c r="A102" s="7"/>
      <c r="B102" s="7"/>
      <c r="C102" s="8"/>
      <c r="D102" s="7"/>
      <c r="E102" s="9"/>
    </row>
    <row r="103" spans="1:6">
      <c r="A103" s="7"/>
      <c r="B103" s="7"/>
      <c r="C103" s="8"/>
      <c r="D103" s="7"/>
      <c r="E103" s="8"/>
    </row>
    <row r="104" spans="1:6">
      <c r="A104" s="21" t="s">
        <v>59</v>
      </c>
      <c r="B104" s="21" t="s">
        <v>283</v>
      </c>
      <c r="C104" s="22" t="s">
        <v>9</v>
      </c>
      <c r="D104" s="21" t="s">
        <v>269</v>
      </c>
      <c r="E104" s="23">
        <v>320</v>
      </c>
      <c r="F104" s="21"/>
    </row>
    <row r="105" spans="1:6">
      <c r="A105" s="21"/>
      <c r="B105" s="32" t="s">
        <v>357</v>
      </c>
      <c r="C105" s="33" t="s">
        <v>43</v>
      </c>
      <c r="D105" s="34" t="s">
        <v>375</v>
      </c>
      <c r="E105" s="35">
        <v>38400</v>
      </c>
    </row>
    <row r="106" spans="1:6">
      <c r="A106" s="21"/>
      <c r="B106" s="32" t="s">
        <v>358</v>
      </c>
      <c r="C106" s="33" t="s">
        <v>43</v>
      </c>
      <c r="D106" s="34" t="s">
        <v>375</v>
      </c>
      <c r="E106" s="35">
        <f>5760*3</f>
        <v>17280</v>
      </c>
    </row>
    <row r="107" spans="1:6">
      <c r="A107" s="21"/>
      <c r="B107" s="27" t="s">
        <v>359</v>
      </c>
      <c r="C107" s="28" t="s">
        <v>9</v>
      </c>
      <c r="D107" s="27" t="s">
        <v>375</v>
      </c>
      <c r="E107" s="29">
        <v>3352</v>
      </c>
    </row>
    <row r="108" spans="1:6">
      <c r="A108" s="21"/>
      <c r="B108" s="32" t="s">
        <v>359</v>
      </c>
      <c r="C108" s="33" t="s">
        <v>43</v>
      </c>
      <c r="D108" s="34" t="s">
        <v>375</v>
      </c>
      <c r="E108" s="35">
        <v>1700</v>
      </c>
    </row>
    <row r="109" spans="1:6">
      <c r="A109" s="21"/>
      <c r="B109" s="27" t="s">
        <v>360</v>
      </c>
      <c r="C109" s="28" t="s">
        <v>9</v>
      </c>
      <c r="D109" s="27" t="s">
        <v>375</v>
      </c>
      <c r="E109" s="29">
        <v>3120</v>
      </c>
    </row>
    <row r="110" spans="1:6">
      <c r="A110" s="21"/>
      <c r="B110" s="27" t="s">
        <v>360</v>
      </c>
      <c r="C110" s="28" t="s">
        <v>4</v>
      </c>
      <c r="D110" s="27" t="s">
        <v>375</v>
      </c>
      <c r="E110" s="35">
        <v>34000</v>
      </c>
    </row>
    <row r="111" spans="1:6">
      <c r="A111" s="21"/>
      <c r="B111" s="27" t="s">
        <v>360</v>
      </c>
      <c r="C111" s="28" t="s">
        <v>2</v>
      </c>
      <c r="D111" s="27" t="s">
        <v>375</v>
      </c>
      <c r="E111" s="35">
        <v>33000</v>
      </c>
    </row>
    <row r="112" spans="1:6">
      <c r="A112" s="21"/>
      <c r="B112" s="32" t="s">
        <v>361</v>
      </c>
      <c r="C112" s="33" t="s">
        <v>43</v>
      </c>
      <c r="D112" s="34" t="s">
        <v>375</v>
      </c>
      <c r="E112" s="35">
        <v>10800</v>
      </c>
    </row>
    <row r="113" spans="1:5">
      <c r="A113" s="21"/>
      <c r="B113" s="27" t="s">
        <v>362</v>
      </c>
      <c r="C113" s="28" t="s">
        <v>4</v>
      </c>
      <c r="D113" s="27" t="s">
        <v>375</v>
      </c>
      <c r="E113" s="35">
        <f>46000+16000</f>
        <v>62000</v>
      </c>
    </row>
    <row r="114" spans="1:5">
      <c r="A114" s="21"/>
      <c r="B114" s="27" t="s">
        <v>362</v>
      </c>
      <c r="C114" s="28" t="s">
        <v>9</v>
      </c>
      <c r="D114" s="27" t="s">
        <v>375</v>
      </c>
      <c r="E114" s="35">
        <v>10800</v>
      </c>
    </row>
    <row r="115" spans="1:5">
      <c r="A115" s="21"/>
      <c r="B115" s="27" t="s">
        <v>363</v>
      </c>
      <c r="C115" s="28" t="s">
        <v>9</v>
      </c>
      <c r="D115" s="27" t="s">
        <v>375</v>
      </c>
      <c r="E115" s="29">
        <v>3115</v>
      </c>
    </row>
    <row r="116" spans="1:5">
      <c r="A116" s="21"/>
      <c r="B116" s="32" t="s">
        <v>364</v>
      </c>
      <c r="C116" s="33" t="s">
        <v>43</v>
      </c>
      <c r="D116" s="34" t="s">
        <v>375</v>
      </c>
      <c r="E116" s="35">
        <v>5000</v>
      </c>
    </row>
    <row r="117" spans="1:5">
      <c r="A117" s="21"/>
      <c r="B117" s="32" t="s">
        <v>624</v>
      </c>
      <c r="C117" s="33" t="s">
        <v>9</v>
      </c>
      <c r="D117" s="34" t="s">
        <v>375</v>
      </c>
      <c r="E117" s="35">
        <v>15000</v>
      </c>
    </row>
    <row r="118" spans="1:5">
      <c r="A118" s="21"/>
      <c r="B118" s="32" t="s">
        <v>365</v>
      </c>
      <c r="C118" s="33" t="s">
        <v>43</v>
      </c>
      <c r="D118" s="34" t="s">
        <v>375</v>
      </c>
      <c r="E118" s="35">
        <v>16000</v>
      </c>
    </row>
    <row r="119" spans="1:5">
      <c r="A119" s="21"/>
      <c r="B119" s="32" t="s">
        <v>366</v>
      </c>
      <c r="C119" s="33" t="s">
        <v>43</v>
      </c>
      <c r="D119" s="34" t="s">
        <v>375</v>
      </c>
      <c r="E119" s="35">
        <v>59040</v>
      </c>
    </row>
    <row r="120" spans="1:5">
      <c r="A120" s="21"/>
      <c r="B120" s="32" t="s">
        <v>367</v>
      </c>
      <c r="C120" s="33" t="s">
        <v>43</v>
      </c>
      <c r="D120" s="34" t="s">
        <v>375</v>
      </c>
      <c r="E120" s="35">
        <v>4500</v>
      </c>
    </row>
    <row r="121" spans="1:5">
      <c r="A121" s="21"/>
      <c r="B121" s="32" t="s">
        <v>602</v>
      </c>
      <c r="C121" s="33" t="s">
        <v>9</v>
      </c>
      <c r="D121" s="34" t="s">
        <v>375</v>
      </c>
      <c r="E121" s="35">
        <v>13164</v>
      </c>
    </row>
    <row r="122" spans="1:5">
      <c r="A122" s="21"/>
      <c r="B122" s="32" t="s">
        <v>368</v>
      </c>
      <c r="C122" s="33" t="s">
        <v>43</v>
      </c>
      <c r="D122" s="34" t="s">
        <v>375</v>
      </c>
      <c r="E122" s="35">
        <v>6300</v>
      </c>
    </row>
    <row r="123" spans="1:5">
      <c r="A123" s="21"/>
      <c r="B123" s="27" t="s">
        <v>369</v>
      </c>
      <c r="C123" s="28" t="s">
        <v>2</v>
      </c>
      <c r="D123" s="27" t="s">
        <v>375</v>
      </c>
      <c r="E123" s="35">
        <v>216000</v>
      </c>
    </row>
    <row r="124" spans="1:5">
      <c r="A124" s="21"/>
      <c r="B124" s="27" t="s">
        <v>549</v>
      </c>
      <c r="C124" s="28" t="s">
        <v>6</v>
      </c>
      <c r="D124" s="27" t="s">
        <v>375</v>
      </c>
      <c r="E124" s="35">
        <v>312000</v>
      </c>
    </row>
    <row r="125" spans="1:5">
      <c r="A125" s="21"/>
      <c r="B125" s="27" t="s">
        <v>549</v>
      </c>
      <c r="C125" s="28" t="s">
        <v>8</v>
      </c>
      <c r="D125" s="27" t="s">
        <v>375</v>
      </c>
      <c r="E125" s="35">
        <v>155000</v>
      </c>
    </row>
    <row r="126" spans="1:5">
      <c r="A126" s="21"/>
      <c r="B126" s="27" t="s">
        <v>370</v>
      </c>
      <c r="C126" s="28" t="s">
        <v>9</v>
      </c>
      <c r="D126" s="27" t="s">
        <v>375</v>
      </c>
      <c r="E126" s="29">
        <v>1570</v>
      </c>
    </row>
    <row r="127" spans="1:5">
      <c r="A127" s="21"/>
      <c r="B127" s="27" t="s">
        <v>370</v>
      </c>
      <c r="C127" s="28" t="s">
        <v>4</v>
      </c>
      <c r="D127" s="27" t="s">
        <v>375</v>
      </c>
      <c r="E127" s="35">
        <v>34000</v>
      </c>
    </row>
    <row r="128" spans="1:5">
      <c r="A128" s="21"/>
      <c r="B128" s="32" t="s">
        <v>298</v>
      </c>
      <c r="C128" s="33" t="s">
        <v>154</v>
      </c>
      <c r="D128" s="34" t="s">
        <v>375</v>
      </c>
      <c r="E128" s="35">
        <v>750000</v>
      </c>
    </row>
    <row r="129" spans="1:6">
      <c r="A129" s="21"/>
      <c r="B129" s="27" t="s">
        <v>371</v>
      </c>
      <c r="C129" s="28" t="s">
        <v>4</v>
      </c>
      <c r="D129" s="27" t="s">
        <v>375</v>
      </c>
      <c r="E129" s="35">
        <v>40000</v>
      </c>
    </row>
    <row r="130" spans="1:6">
      <c r="A130" s="21"/>
      <c r="B130" s="27" t="s">
        <v>584</v>
      </c>
      <c r="C130" s="28" t="s">
        <v>9</v>
      </c>
      <c r="D130" s="27" t="s">
        <v>375</v>
      </c>
      <c r="E130" s="35">
        <v>16800</v>
      </c>
    </row>
    <row r="131" spans="1:6">
      <c r="A131" s="21"/>
      <c r="B131" s="32" t="s">
        <v>372</v>
      </c>
      <c r="C131" s="33" t="s">
        <v>43</v>
      </c>
      <c r="D131" s="34" t="s">
        <v>375</v>
      </c>
      <c r="E131" s="35">
        <v>26000</v>
      </c>
    </row>
    <row r="132" spans="1:6">
      <c r="A132" s="21"/>
      <c r="B132" s="27" t="s">
        <v>373</v>
      </c>
      <c r="C132" s="28" t="s">
        <v>4</v>
      </c>
      <c r="D132" s="27" t="s">
        <v>375</v>
      </c>
      <c r="E132" s="35">
        <v>140000</v>
      </c>
    </row>
    <row r="133" spans="1:6">
      <c r="A133" s="21"/>
      <c r="B133" s="27" t="s">
        <v>374</v>
      </c>
      <c r="C133" s="28" t="s">
        <v>4</v>
      </c>
      <c r="D133" s="27" t="s">
        <v>375</v>
      </c>
      <c r="E133" s="35">
        <v>48000</v>
      </c>
    </row>
    <row r="134" spans="1:6">
      <c r="A134" s="21"/>
      <c r="B134" s="27" t="s">
        <v>550</v>
      </c>
      <c r="C134" s="28" t="s">
        <v>4</v>
      </c>
      <c r="D134" s="27" t="s">
        <v>601</v>
      </c>
      <c r="E134" s="35">
        <v>26000</v>
      </c>
    </row>
    <row r="135" spans="1:6">
      <c r="A135" s="7"/>
      <c r="B135" s="13"/>
      <c r="C135" s="11"/>
      <c r="D135" s="13"/>
      <c r="E135" s="12"/>
    </row>
    <row r="136" spans="1:6">
      <c r="A136" s="21" t="s">
        <v>62</v>
      </c>
      <c r="B136" s="36" t="s">
        <v>460</v>
      </c>
      <c r="C136" s="37" t="s">
        <v>9</v>
      </c>
      <c r="D136" s="36" t="s">
        <v>479</v>
      </c>
      <c r="E136" s="38">
        <v>116</v>
      </c>
      <c r="F136" s="26"/>
    </row>
    <row r="137" spans="1:6">
      <c r="A137" s="21"/>
      <c r="B137" s="36" t="s">
        <v>461</v>
      </c>
      <c r="C137" s="37" t="s">
        <v>9</v>
      </c>
      <c r="D137" s="36" t="s">
        <v>479</v>
      </c>
      <c r="E137" s="38">
        <f>313+880</f>
        <v>1193</v>
      </c>
    </row>
    <row r="138" spans="1:6">
      <c r="A138" s="21"/>
      <c r="B138" s="36" t="s">
        <v>462</v>
      </c>
      <c r="C138" s="22" t="s">
        <v>9</v>
      </c>
      <c r="D138" s="36" t="s">
        <v>479</v>
      </c>
      <c r="E138" s="38">
        <v>1415</v>
      </c>
    </row>
    <row r="139" spans="1:6">
      <c r="A139" s="21"/>
      <c r="B139" s="27" t="s">
        <v>463</v>
      </c>
      <c r="C139" s="37" t="s">
        <v>9</v>
      </c>
      <c r="D139" s="36" t="s">
        <v>479</v>
      </c>
      <c r="E139" s="39">
        <v>880</v>
      </c>
    </row>
    <row r="140" spans="1:6">
      <c r="A140" s="21"/>
      <c r="B140" s="27" t="s">
        <v>464</v>
      </c>
      <c r="C140" s="28" t="s">
        <v>9</v>
      </c>
      <c r="D140" s="36" t="s">
        <v>479</v>
      </c>
      <c r="E140" s="29">
        <v>2215</v>
      </c>
    </row>
    <row r="141" spans="1:6">
      <c r="A141" s="21"/>
      <c r="B141" s="27" t="s">
        <v>465</v>
      </c>
      <c r="C141" s="28" t="s">
        <v>9</v>
      </c>
      <c r="D141" s="36" t="s">
        <v>479</v>
      </c>
      <c r="E141" s="29">
        <v>135</v>
      </c>
    </row>
    <row r="142" spans="1:6">
      <c r="A142" s="21"/>
      <c r="B142" s="27" t="s">
        <v>466</v>
      </c>
      <c r="C142" s="28" t="s">
        <v>9</v>
      </c>
      <c r="D142" s="36" t="s">
        <v>479</v>
      </c>
      <c r="E142" s="29">
        <v>1330</v>
      </c>
    </row>
    <row r="143" spans="1:6">
      <c r="A143" s="21"/>
      <c r="B143" s="27" t="s">
        <v>467</v>
      </c>
      <c r="C143" s="28" t="s">
        <v>9</v>
      </c>
      <c r="D143" s="36" t="s">
        <v>479</v>
      </c>
      <c r="E143" s="38">
        <f>160+244+244+280</f>
        <v>928</v>
      </c>
    </row>
    <row r="144" spans="1:6">
      <c r="A144" s="21"/>
      <c r="B144" s="27" t="s">
        <v>468</v>
      </c>
      <c r="C144" s="28" t="s">
        <v>9</v>
      </c>
      <c r="D144" s="27" t="s">
        <v>479</v>
      </c>
      <c r="E144" s="29">
        <v>1052</v>
      </c>
    </row>
    <row r="145" spans="1:5">
      <c r="A145" s="21"/>
      <c r="B145" s="27" t="s">
        <v>469</v>
      </c>
      <c r="C145" s="28" t="s">
        <v>9</v>
      </c>
      <c r="D145" s="27" t="s">
        <v>479</v>
      </c>
      <c r="E145" s="29">
        <v>1330</v>
      </c>
    </row>
    <row r="146" spans="1:5">
      <c r="A146" s="21"/>
      <c r="B146" s="27" t="s">
        <v>470</v>
      </c>
      <c r="C146" s="28" t="s">
        <v>9</v>
      </c>
      <c r="D146" s="27" t="s">
        <v>479</v>
      </c>
      <c r="E146" s="29">
        <v>1330</v>
      </c>
    </row>
    <row r="147" spans="1:5">
      <c r="A147" s="21"/>
      <c r="B147" s="27" t="s">
        <v>471</v>
      </c>
      <c r="C147" s="28" t="s">
        <v>9</v>
      </c>
      <c r="D147" s="27" t="s">
        <v>479</v>
      </c>
      <c r="E147" s="29">
        <v>185</v>
      </c>
    </row>
    <row r="148" spans="1:5">
      <c r="A148" s="21"/>
      <c r="B148" s="27" t="s">
        <v>472</v>
      </c>
      <c r="C148" s="28" t="s">
        <v>9</v>
      </c>
      <c r="D148" s="27" t="s">
        <v>479</v>
      </c>
      <c r="E148" s="29">
        <v>116</v>
      </c>
    </row>
    <row r="149" spans="1:5">
      <c r="A149" s="21"/>
      <c r="B149" s="27" t="s">
        <v>473</v>
      </c>
      <c r="C149" s="28" t="s">
        <v>9</v>
      </c>
      <c r="D149" s="27" t="s">
        <v>479</v>
      </c>
      <c r="E149" s="29">
        <v>1035</v>
      </c>
    </row>
    <row r="150" spans="1:5">
      <c r="A150" s="21"/>
      <c r="B150" s="27" t="s">
        <v>474</v>
      </c>
      <c r="C150" s="28" t="s">
        <v>9</v>
      </c>
      <c r="D150" s="27" t="s">
        <v>479</v>
      </c>
      <c r="E150" s="29">
        <v>2308</v>
      </c>
    </row>
    <row r="151" spans="1:5">
      <c r="A151" s="21"/>
      <c r="B151" s="27" t="s">
        <v>490</v>
      </c>
      <c r="C151" s="28" t="s">
        <v>9</v>
      </c>
      <c r="D151" s="27" t="s">
        <v>479</v>
      </c>
      <c r="E151" s="29">
        <v>1530</v>
      </c>
    </row>
    <row r="152" spans="1:5">
      <c r="A152" s="21"/>
      <c r="B152" s="27" t="s">
        <v>475</v>
      </c>
      <c r="C152" s="28" t="s">
        <v>9</v>
      </c>
      <c r="D152" s="27" t="s">
        <v>479</v>
      </c>
      <c r="E152" s="29">
        <f>40+140</f>
        <v>180</v>
      </c>
    </row>
    <row r="153" spans="1:5">
      <c r="A153" s="21"/>
      <c r="B153" s="27" t="s">
        <v>476</v>
      </c>
      <c r="C153" s="28" t="s">
        <v>9</v>
      </c>
      <c r="D153" s="27" t="s">
        <v>479</v>
      </c>
      <c r="E153" s="29">
        <v>2135</v>
      </c>
    </row>
    <row r="154" spans="1:5">
      <c r="A154" s="21"/>
      <c r="B154" s="27" t="s">
        <v>491</v>
      </c>
      <c r="C154" s="28" t="s">
        <v>9</v>
      </c>
      <c r="D154" s="27" t="s">
        <v>479</v>
      </c>
      <c r="E154" s="29">
        <v>1110</v>
      </c>
    </row>
    <row r="155" spans="1:5">
      <c r="A155" s="21"/>
      <c r="B155" s="27" t="s">
        <v>477</v>
      </c>
      <c r="C155" s="28" t="s">
        <v>9</v>
      </c>
      <c r="D155" s="27" t="s">
        <v>479</v>
      </c>
      <c r="E155" s="29">
        <v>668</v>
      </c>
    </row>
    <row r="156" spans="1:5">
      <c r="A156" s="21"/>
      <c r="B156" s="36" t="s">
        <v>478</v>
      </c>
      <c r="C156" s="28" t="s">
        <v>9</v>
      </c>
      <c r="D156" s="36" t="s">
        <v>479</v>
      </c>
      <c r="E156" s="38">
        <v>2684</v>
      </c>
    </row>
    <row r="157" spans="1:5">
      <c r="A157" s="7"/>
      <c r="B157" s="13"/>
      <c r="C157" s="8"/>
      <c r="D157" s="7"/>
      <c r="E157" s="12"/>
    </row>
    <row r="158" spans="1:5">
      <c r="A158" s="7"/>
      <c r="B158" s="7"/>
      <c r="C158" s="8"/>
      <c r="D158" s="7"/>
      <c r="E158" s="9"/>
    </row>
    <row r="159" spans="1:5">
      <c r="A159" s="21" t="s">
        <v>64</v>
      </c>
      <c r="B159" s="27" t="s">
        <v>376</v>
      </c>
      <c r="C159" s="28" t="s">
        <v>9</v>
      </c>
      <c r="D159" s="27" t="s">
        <v>389</v>
      </c>
      <c r="E159" s="29">
        <v>30</v>
      </c>
    </row>
    <row r="160" spans="1:5">
      <c r="A160" s="21"/>
      <c r="B160" s="27" t="s">
        <v>510</v>
      </c>
      <c r="C160" s="28" t="s">
        <v>9</v>
      </c>
      <c r="D160" s="27" t="s">
        <v>389</v>
      </c>
      <c r="E160" s="29">
        <v>30</v>
      </c>
    </row>
    <row r="161" spans="1:6">
      <c r="A161" s="21"/>
      <c r="B161" s="27" t="s">
        <v>377</v>
      </c>
      <c r="C161" s="28" t="s">
        <v>9</v>
      </c>
      <c r="D161" s="27" t="s">
        <v>389</v>
      </c>
      <c r="E161" s="29">
        <v>52</v>
      </c>
    </row>
    <row r="162" spans="1:6">
      <c r="A162" s="21"/>
      <c r="B162" s="27" t="s">
        <v>378</v>
      </c>
      <c r="C162" s="28" t="s">
        <v>9</v>
      </c>
      <c r="D162" s="27" t="s">
        <v>389</v>
      </c>
      <c r="E162" s="29">
        <v>30</v>
      </c>
    </row>
    <row r="163" spans="1:6">
      <c r="A163" s="21"/>
      <c r="B163" s="27" t="s">
        <v>379</v>
      </c>
      <c r="C163" s="28" t="s">
        <v>9</v>
      </c>
      <c r="D163" s="27" t="s">
        <v>389</v>
      </c>
      <c r="E163" s="29">
        <v>80</v>
      </c>
    </row>
    <row r="164" spans="1:6">
      <c r="A164" s="21"/>
      <c r="B164" s="27" t="s">
        <v>380</v>
      </c>
      <c r="C164" s="28" t="s">
        <v>9</v>
      </c>
      <c r="D164" s="27" t="s">
        <v>389</v>
      </c>
      <c r="E164" s="29">
        <v>150</v>
      </c>
    </row>
    <row r="165" spans="1:6">
      <c r="A165" s="21"/>
      <c r="B165" s="27" t="s">
        <v>538</v>
      </c>
      <c r="C165" s="28" t="s">
        <v>9</v>
      </c>
      <c r="D165" s="27" t="s">
        <v>389</v>
      </c>
      <c r="E165" s="29">
        <v>90</v>
      </c>
    </row>
    <row r="166" spans="1:6">
      <c r="A166" s="21"/>
      <c r="B166" s="27" t="s">
        <v>511</v>
      </c>
      <c r="C166" s="28" t="s">
        <v>9</v>
      </c>
      <c r="D166" s="27" t="s">
        <v>389</v>
      </c>
      <c r="E166" s="29">
        <v>40</v>
      </c>
    </row>
    <row r="167" spans="1:6">
      <c r="A167" s="21"/>
      <c r="B167" s="27" t="s">
        <v>512</v>
      </c>
      <c r="C167" s="28" t="s">
        <v>9</v>
      </c>
      <c r="D167" s="27" t="s">
        <v>389</v>
      </c>
      <c r="E167" s="29">
        <v>16</v>
      </c>
    </row>
    <row r="168" spans="1:6">
      <c r="A168" s="21"/>
      <c r="B168" s="27" t="s">
        <v>381</v>
      </c>
      <c r="C168" s="28" t="s">
        <v>9</v>
      </c>
      <c r="D168" s="27" t="s">
        <v>389</v>
      </c>
      <c r="E168" s="29">
        <v>30</v>
      </c>
    </row>
    <row r="169" spans="1:6">
      <c r="A169" s="21"/>
      <c r="B169" s="27" t="s">
        <v>382</v>
      </c>
      <c r="C169" s="28" t="s">
        <v>9</v>
      </c>
      <c r="D169" s="27" t="s">
        <v>389</v>
      </c>
      <c r="E169" s="29">
        <v>60</v>
      </c>
    </row>
    <row r="170" spans="1:6">
      <c r="A170" s="21"/>
      <c r="B170" s="27" t="s">
        <v>383</v>
      </c>
      <c r="C170" s="28" t="s">
        <v>9</v>
      </c>
      <c r="D170" s="27" t="s">
        <v>389</v>
      </c>
      <c r="E170" s="29">
        <v>500</v>
      </c>
      <c r="F170" s="21"/>
    </row>
    <row r="171" spans="1:6">
      <c r="A171" s="21"/>
      <c r="B171" s="27" t="s">
        <v>384</v>
      </c>
      <c r="C171" s="28" t="s">
        <v>9</v>
      </c>
      <c r="D171" s="27" t="s">
        <v>389</v>
      </c>
      <c r="E171" s="29">
        <v>250</v>
      </c>
      <c r="F171" s="21"/>
    </row>
    <row r="172" spans="1:6">
      <c r="A172" s="21"/>
      <c r="B172" s="27" t="s">
        <v>513</v>
      </c>
      <c r="C172" s="28" t="s">
        <v>9</v>
      </c>
      <c r="D172" s="27" t="s">
        <v>389</v>
      </c>
      <c r="E172" s="29">
        <v>30</v>
      </c>
      <c r="F172" s="21"/>
    </row>
    <row r="173" spans="1:6">
      <c r="A173" s="21"/>
      <c r="B173" s="27" t="s">
        <v>514</v>
      </c>
      <c r="C173" s="28" t="s">
        <v>9</v>
      </c>
      <c r="D173" s="27" t="s">
        <v>389</v>
      </c>
      <c r="E173" s="29">
        <v>40</v>
      </c>
      <c r="F173" s="21"/>
    </row>
    <row r="174" spans="1:6">
      <c r="A174" s="21"/>
      <c r="B174" s="27" t="s">
        <v>603</v>
      </c>
      <c r="C174" s="28" t="s">
        <v>9</v>
      </c>
      <c r="D174" s="27" t="s">
        <v>389</v>
      </c>
      <c r="E174" s="29">
        <v>30</v>
      </c>
      <c r="F174" s="21"/>
    </row>
    <row r="175" spans="1:6">
      <c r="A175" s="21"/>
      <c r="B175" s="27" t="s">
        <v>515</v>
      </c>
      <c r="C175" s="28" t="s">
        <v>9</v>
      </c>
      <c r="D175" s="27" t="s">
        <v>389</v>
      </c>
      <c r="E175" s="29">
        <v>40</v>
      </c>
      <c r="F175" s="21"/>
    </row>
    <row r="176" spans="1:6">
      <c r="A176" s="21"/>
      <c r="B176" s="27" t="s">
        <v>385</v>
      </c>
      <c r="C176" s="28" t="s">
        <v>9</v>
      </c>
      <c r="D176" s="27" t="s">
        <v>389</v>
      </c>
      <c r="E176" s="29">
        <v>150</v>
      </c>
      <c r="F176" s="21"/>
    </row>
    <row r="177" spans="1:8">
      <c r="A177" s="21"/>
      <c r="B177" s="27" t="s">
        <v>516</v>
      </c>
      <c r="C177" s="28" t="s">
        <v>9</v>
      </c>
      <c r="D177" s="27" t="s">
        <v>389</v>
      </c>
      <c r="E177" s="29">
        <v>100</v>
      </c>
      <c r="F177" s="21"/>
    </row>
    <row r="178" spans="1:8">
      <c r="A178" s="21"/>
      <c r="B178" s="27" t="s">
        <v>517</v>
      </c>
      <c r="C178" s="28" t="s">
        <v>9</v>
      </c>
      <c r="D178" s="27" t="s">
        <v>389</v>
      </c>
      <c r="E178" s="29">
        <v>8</v>
      </c>
      <c r="F178" s="21"/>
    </row>
    <row r="179" spans="1:8">
      <c r="A179" s="21"/>
      <c r="B179" s="27" t="s">
        <v>625</v>
      </c>
      <c r="C179" s="28" t="s">
        <v>9</v>
      </c>
      <c r="D179" s="27" t="s">
        <v>389</v>
      </c>
      <c r="E179" s="29">
        <v>50</v>
      </c>
      <c r="F179" s="21"/>
    </row>
    <row r="180" spans="1:8">
      <c r="A180" s="21"/>
      <c r="B180" s="27" t="s">
        <v>386</v>
      </c>
      <c r="C180" s="28" t="s">
        <v>9</v>
      </c>
      <c r="D180" s="27" t="s">
        <v>389</v>
      </c>
      <c r="E180" s="29">
        <v>90</v>
      </c>
    </row>
    <row r="181" spans="1:8">
      <c r="A181" s="21"/>
      <c r="B181" s="27" t="s">
        <v>387</v>
      </c>
      <c r="C181" s="28" t="s">
        <v>9</v>
      </c>
      <c r="D181" s="27" t="s">
        <v>389</v>
      </c>
      <c r="E181" s="29">
        <v>30</v>
      </c>
    </row>
    <row r="182" spans="1:8">
      <c r="A182" s="21"/>
      <c r="B182" s="27" t="s">
        <v>604</v>
      </c>
      <c r="C182" s="28" t="s">
        <v>9</v>
      </c>
      <c r="D182" s="27" t="s">
        <v>389</v>
      </c>
      <c r="E182" s="29">
        <v>50</v>
      </c>
      <c r="F182" s="21"/>
    </row>
    <row r="183" spans="1:8">
      <c r="A183" s="21"/>
      <c r="B183" s="27" t="s">
        <v>626</v>
      </c>
      <c r="C183" s="28" t="s">
        <v>9</v>
      </c>
      <c r="D183" s="27" t="s">
        <v>389</v>
      </c>
      <c r="E183" s="29">
        <v>150</v>
      </c>
    </row>
    <row r="184" spans="1:8">
      <c r="A184" s="21"/>
      <c r="B184" s="27" t="s">
        <v>388</v>
      </c>
      <c r="C184" s="28" t="s">
        <v>9</v>
      </c>
      <c r="D184" s="27" t="s">
        <v>389</v>
      </c>
      <c r="E184" s="29">
        <v>50</v>
      </c>
    </row>
    <row r="185" spans="1:8">
      <c r="A185" s="7"/>
      <c r="B185" s="13"/>
      <c r="C185" s="8"/>
      <c r="D185" s="7"/>
      <c r="E185" s="9"/>
      <c r="F185" s="4"/>
      <c r="G185" s="4"/>
      <c r="H185" s="4"/>
    </row>
    <row r="186" spans="1:8">
      <c r="A186" s="21" t="s">
        <v>285</v>
      </c>
      <c r="B186" s="21" t="s">
        <v>286</v>
      </c>
      <c r="C186" s="22" t="s">
        <v>97</v>
      </c>
      <c r="D186" s="21" t="s">
        <v>269</v>
      </c>
      <c r="E186" s="23">
        <v>1800</v>
      </c>
    </row>
    <row r="187" spans="1:8">
      <c r="A187" s="21"/>
      <c r="B187" s="32" t="s">
        <v>390</v>
      </c>
      <c r="C187" s="33" t="s">
        <v>43</v>
      </c>
      <c r="D187" s="34" t="s">
        <v>401</v>
      </c>
      <c r="E187" s="29">
        <v>60000</v>
      </c>
    </row>
    <row r="188" spans="1:8">
      <c r="A188" s="21"/>
      <c r="B188" s="27" t="s">
        <v>391</v>
      </c>
      <c r="C188" s="28" t="s">
        <v>9</v>
      </c>
      <c r="D188" s="27" t="s">
        <v>402</v>
      </c>
      <c r="E188" s="35">
        <v>140</v>
      </c>
    </row>
    <row r="189" spans="1:8">
      <c r="A189" s="21"/>
      <c r="B189" s="27" t="s">
        <v>392</v>
      </c>
      <c r="C189" s="28" t="s">
        <v>9</v>
      </c>
      <c r="D189" s="27" t="s">
        <v>402</v>
      </c>
      <c r="E189" s="35">
        <f>26+26</f>
        <v>52</v>
      </c>
    </row>
    <row r="190" spans="1:8">
      <c r="A190" s="21"/>
      <c r="B190" s="27" t="s">
        <v>393</v>
      </c>
      <c r="C190" s="28" t="s">
        <v>9</v>
      </c>
      <c r="D190" s="27" t="s">
        <v>402</v>
      </c>
      <c r="E190" s="35">
        <f>140+140+340</f>
        <v>620</v>
      </c>
    </row>
    <row r="191" spans="1:8">
      <c r="A191" s="21"/>
      <c r="B191" s="27" t="s">
        <v>394</v>
      </c>
      <c r="C191" s="28" t="s">
        <v>9</v>
      </c>
      <c r="D191" s="27" t="s">
        <v>402</v>
      </c>
      <c r="E191" s="35">
        <v>26</v>
      </c>
    </row>
    <row r="192" spans="1:8">
      <c r="A192" s="21"/>
      <c r="B192" s="27" t="s">
        <v>395</v>
      </c>
      <c r="C192" s="28" t="s">
        <v>9</v>
      </c>
      <c r="D192" s="27" t="s">
        <v>402</v>
      </c>
      <c r="E192" s="35">
        <v>26</v>
      </c>
    </row>
    <row r="193" spans="1:6">
      <c r="A193" s="21"/>
      <c r="B193" s="27" t="s">
        <v>396</v>
      </c>
      <c r="C193" s="28" t="s">
        <v>9</v>
      </c>
      <c r="D193" s="27" t="s">
        <v>402</v>
      </c>
      <c r="E193" s="35">
        <v>140</v>
      </c>
    </row>
    <row r="194" spans="1:6">
      <c r="A194" s="21"/>
      <c r="B194" s="27" t="s">
        <v>397</v>
      </c>
      <c r="C194" s="28" t="s">
        <v>9</v>
      </c>
      <c r="D194" s="27" t="s">
        <v>402</v>
      </c>
      <c r="E194" s="35">
        <v>26</v>
      </c>
    </row>
    <row r="195" spans="1:6">
      <c r="A195" s="21"/>
      <c r="B195" s="27" t="s">
        <v>398</v>
      </c>
      <c r="C195" s="28" t="s">
        <v>9</v>
      </c>
      <c r="D195" s="27" t="s">
        <v>402</v>
      </c>
      <c r="E195" s="35">
        <f>140+140</f>
        <v>280</v>
      </c>
    </row>
    <row r="196" spans="1:6">
      <c r="A196" s="21"/>
      <c r="B196" s="32" t="s">
        <v>399</v>
      </c>
      <c r="C196" s="33" t="s">
        <v>43</v>
      </c>
      <c r="D196" s="27" t="s">
        <v>402</v>
      </c>
      <c r="E196" s="29">
        <v>10000</v>
      </c>
    </row>
    <row r="197" spans="1:6">
      <c r="A197" s="21"/>
      <c r="B197" s="27" t="s">
        <v>400</v>
      </c>
      <c r="C197" s="28" t="s">
        <v>9</v>
      </c>
      <c r="D197" s="27" t="s">
        <v>402</v>
      </c>
      <c r="E197" s="35">
        <v>1675</v>
      </c>
    </row>
    <row r="198" spans="1:6">
      <c r="A198" s="7"/>
      <c r="B198" s="7"/>
      <c r="C198" s="14"/>
      <c r="D198" s="7"/>
      <c r="E198" s="9"/>
    </row>
    <row r="199" spans="1:6">
      <c r="A199" s="21" t="s">
        <v>124</v>
      </c>
      <c r="B199" s="32" t="s">
        <v>141</v>
      </c>
      <c r="C199" s="33" t="s">
        <v>43</v>
      </c>
      <c r="D199" s="27" t="s">
        <v>518</v>
      </c>
      <c r="E199" s="23">
        <v>30</v>
      </c>
    </row>
    <row r="200" spans="1:6">
      <c r="A200" s="7"/>
      <c r="B200" s="7"/>
      <c r="C200" s="8"/>
      <c r="D200" s="7"/>
      <c r="E200" s="9"/>
    </row>
    <row r="201" spans="1:6">
      <c r="A201" s="7"/>
      <c r="B201" s="7"/>
      <c r="C201" s="8"/>
      <c r="D201" s="7"/>
      <c r="E201" s="9"/>
    </row>
    <row r="202" spans="1:6">
      <c r="A202" s="21" t="s">
        <v>287</v>
      </c>
      <c r="B202" s="21" t="s">
        <v>288</v>
      </c>
      <c r="C202" s="22" t="s">
        <v>43</v>
      </c>
      <c r="D202" s="21" t="s">
        <v>289</v>
      </c>
      <c r="E202" s="23">
        <v>640</v>
      </c>
    </row>
    <row r="203" spans="1:6">
      <c r="A203" s="21"/>
      <c r="B203" s="21" t="s">
        <v>290</v>
      </c>
      <c r="C203" s="22" t="s">
        <v>43</v>
      </c>
      <c r="D203" s="21" t="s">
        <v>289</v>
      </c>
      <c r="E203" s="23">
        <v>640</v>
      </c>
    </row>
    <row r="204" spans="1:6">
      <c r="A204" s="7"/>
      <c r="B204" s="27" t="s">
        <v>607</v>
      </c>
      <c r="C204" s="28" t="s">
        <v>9</v>
      </c>
      <c r="D204" s="27" t="s">
        <v>409</v>
      </c>
      <c r="E204" s="35">
        <v>1396</v>
      </c>
    </row>
    <row r="205" spans="1:6">
      <c r="A205" s="7"/>
      <c r="B205" s="27" t="s">
        <v>403</v>
      </c>
      <c r="C205" s="28" t="s">
        <v>9</v>
      </c>
      <c r="D205" s="27" t="s">
        <v>409</v>
      </c>
      <c r="E205" s="35">
        <v>2372</v>
      </c>
    </row>
    <row r="206" spans="1:6">
      <c r="A206" s="7"/>
      <c r="B206" s="27" t="s">
        <v>404</v>
      </c>
      <c r="C206" s="28" t="s">
        <v>4</v>
      </c>
      <c r="D206" s="27" t="s">
        <v>409</v>
      </c>
      <c r="E206" s="35">
        <f>22150</f>
        <v>22150</v>
      </c>
    </row>
    <row r="207" spans="1:6">
      <c r="A207" s="7"/>
      <c r="B207" s="27" t="s">
        <v>405</v>
      </c>
      <c r="C207" s="28" t="s">
        <v>4</v>
      </c>
      <c r="D207" s="27" t="s">
        <v>409</v>
      </c>
      <c r="E207" s="35">
        <v>17200</v>
      </c>
    </row>
    <row r="208" spans="1:6">
      <c r="A208" s="7"/>
      <c r="B208" s="27" t="s">
        <v>406</v>
      </c>
      <c r="C208" s="28" t="s">
        <v>9</v>
      </c>
      <c r="D208" s="27" t="s">
        <v>409</v>
      </c>
      <c r="E208" s="35">
        <f>300+300</f>
        <v>600</v>
      </c>
      <c r="F208" s="21"/>
    </row>
    <row r="209" spans="1:5">
      <c r="A209" s="7"/>
      <c r="B209" s="27" t="s">
        <v>407</v>
      </c>
      <c r="C209" s="28" t="s">
        <v>9</v>
      </c>
      <c r="D209" s="27" t="s">
        <v>409</v>
      </c>
      <c r="E209" s="35">
        <v>550</v>
      </c>
    </row>
    <row r="210" spans="1:5">
      <c r="A210" s="7"/>
      <c r="B210" s="27" t="s">
        <v>76</v>
      </c>
      <c r="C210" s="28" t="s">
        <v>9</v>
      </c>
      <c r="D210" s="27" t="s">
        <v>409</v>
      </c>
      <c r="E210" s="43">
        <v>2216</v>
      </c>
    </row>
    <row r="211" spans="1:5">
      <c r="A211" s="7"/>
      <c r="B211" s="32" t="s">
        <v>408</v>
      </c>
      <c r="C211" s="33" t="s">
        <v>43</v>
      </c>
      <c r="D211" s="34" t="s">
        <v>409</v>
      </c>
      <c r="E211" s="29">
        <v>120000</v>
      </c>
    </row>
    <row r="212" spans="1:5">
      <c r="A212" s="7"/>
      <c r="B212" s="7"/>
      <c r="C212" s="8"/>
      <c r="D212" s="7"/>
      <c r="E212" s="9"/>
    </row>
    <row r="213" spans="1:5">
      <c r="A213" s="7"/>
      <c r="B213" s="7"/>
      <c r="C213" s="8"/>
      <c r="D213" s="7"/>
      <c r="E213" s="9"/>
    </row>
    <row r="214" spans="1:5">
      <c r="A214" s="21" t="s">
        <v>161</v>
      </c>
      <c r="B214" s="21" t="s">
        <v>291</v>
      </c>
      <c r="C214" s="22" t="s">
        <v>97</v>
      </c>
      <c r="D214" s="21" t="s">
        <v>269</v>
      </c>
      <c r="E214" s="23">
        <v>400</v>
      </c>
    </row>
    <row r="215" spans="1:5">
      <c r="A215" s="7"/>
      <c r="B215" s="27" t="s">
        <v>410</v>
      </c>
      <c r="C215" s="28" t="s">
        <v>9</v>
      </c>
      <c r="D215" s="27" t="s">
        <v>429</v>
      </c>
      <c r="E215" s="35">
        <f>600+304+600</f>
        <v>1504</v>
      </c>
    </row>
    <row r="216" spans="1:5">
      <c r="A216" s="7"/>
      <c r="B216" s="32" t="s">
        <v>410</v>
      </c>
      <c r="C216" s="33" t="s">
        <v>43</v>
      </c>
      <c r="D216" s="27" t="s">
        <v>429</v>
      </c>
      <c r="E216" s="29">
        <f>240+160</f>
        <v>400</v>
      </c>
    </row>
    <row r="217" spans="1:5" s="4" customFormat="1">
      <c r="A217" s="15"/>
      <c r="B217" s="26" t="s">
        <v>411</v>
      </c>
      <c r="C217" s="30" t="s">
        <v>9</v>
      </c>
      <c r="D217" s="26" t="s">
        <v>429</v>
      </c>
      <c r="E217" s="45">
        <v>600</v>
      </c>
    </row>
    <row r="218" spans="1:5">
      <c r="A218" s="7"/>
      <c r="B218" s="27" t="s">
        <v>412</v>
      </c>
      <c r="C218" s="28" t="s">
        <v>9</v>
      </c>
      <c r="D218" s="27" t="s">
        <v>429</v>
      </c>
      <c r="E218" s="35">
        <v>24</v>
      </c>
    </row>
    <row r="219" spans="1:5">
      <c r="A219" s="7"/>
      <c r="B219" s="27" t="s">
        <v>412</v>
      </c>
      <c r="C219" s="28" t="s">
        <v>43</v>
      </c>
      <c r="D219" s="27" t="s">
        <v>429</v>
      </c>
      <c r="E219" s="35">
        <v>50</v>
      </c>
    </row>
    <row r="220" spans="1:5">
      <c r="A220" s="7"/>
      <c r="B220" s="27" t="s">
        <v>413</v>
      </c>
      <c r="C220" s="28" t="s">
        <v>9</v>
      </c>
      <c r="D220" s="27" t="s">
        <v>429</v>
      </c>
      <c r="E220" s="35">
        <v>240</v>
      </c>
    </row>
    <row r="221" spans="1:5">
      <c r="A221" s="7"/>
      <c r="B221" s="32" t="s">
        <v>414</v>
      </c>
      <c r="C221" s="33" t="s">
        <v>43</v>
      </c>
      <c r="D221" s="27" t="s">
        <v>429</v>
      </c>
      <c r="E221" s="29">
        <f>200+200</f>
        <v>400</v>
      </c>
    </row>
    <row r="222" spans="1:5">
      <c r="A222" s="7"/>
      <c r="B222" s="27" t="s">
        <v>415</v>
      </c>
      <c r="C222" s="28" t="s">
        <v>43</v>
      </c>
      <c r="D222" s="27" t="s">
        <v>429</v>
      </c>
      <c r="E222" s="35">
        <v>60</v>
      </c>
    </row>
    <row r="223" spans="1:5">
      <c r="A223" s="7"/>
      <c r="B223" s="27" t="s">
        <v>416</v>
      </c>
      <c r="C223" s="28" t="s">
        <v>9</v>
      </c>
      <c r="D223" s="27" t="s">
        <v>429</v>
      </c>
      <c r="E223" s="35">
        <v>240</v>
      </c>
    </row>
    <row r="224" spans="1:5">
      <c r="A224" s="7"/>
      <c r="B224" s="27" t="s">
        <v>416</v>
      </c>
      <c r="C224" s="28" t="s">
        <v>97</v>
      </c>
      <c r="D224" s="27" t="s">
        <v>429</v>
      </c>
      <c r="E224" s="35">
        <v>75</v>
      </c>
    </row>
    <row r="225" spans="1:5">
      <c r="A225" s="7"/>
      <c r="B225" s="27" t="s">
        <v>417</v>
      </c>
      <c r="C225" s="28" t="s">
        <v>9</v>
      </c>
      <c r="D225" s="27" t="s">
        <v>429</v>
      </c>
      <c r="E225" s="35">
        <v>620</v>
      </c>
    </row>
    <row r="226" spans="1:5">
      <c r="A226" s="7"/>
      <c r="B226" s="27" t="s">
        <v>418</v>
      </c>
      <c r="C226" s="28" t="s">
        <v>9</v>
      </c>
      <c r="D226" s="27" t="s">
        <v>429</v>
      </c>
      <c r="E226" s="35">
        <v>1003</v>
      </c>
    </row>
    <row r="227" spans="1:5">
      <c r="A227" s="7"/>
      <c r="B227" s="27" t="s">
        <v>419</v>
      </c>
      <c r="C227" s="28" t="s">
        <v>9</v>
      </c>
      <c r="D227" s="27" t="s">
        <v>429</v>
      </c>
      <c r="E227" s="35">
        <v>440</v>
      </c>
    </row>
    <row r="228" spans="1:5">
      <c r="A228" s="7"/>
      <c r="B228" s="27" t="s">
        <v>420</v>
      </c>
      <c r="C228" s="28" t="s">
        <v>9</v>
      </c>
      <c r="D228" s="27" t="s">
        <v>429</v>
      </c>
      <c r="E228" s="35">
        <v>240</v>
      </c>
    </row>
    <row r="229" spans="1:5">
      <c r="A229" s="7"/>
      <c r="B229" s="27" t="s">
        <v>421</v>
      </c>
      <c r="C229" s="28" t="s">
        <v>43</v>
      </c>
      <c r="D229" s="27" t="s">
        <v>429</v>
      </c>
      <c r="E229" s="35">
        <v>120</v>
      </c>
    </row>
    <row r="230" spans="1:5">
      <c r="A230" s="7"/>
      <c r="B230" s="27" t="s">
        <v>422</v>
      </c>
      <c r="C230" s="28" t="s">
        <v>9</v>
      </c>
      <c r="D230" s="27" t="s">
        <v>429</v>
      </c>
      <c r="E230" s="35">
        <v>180</v>
      </c>
    </row>
    <row r="231" spans="1:5">
      <c r="A231" s="7"/>
      <c r="B231" s="27" t="s">
        <v>423</v>
      </c>
      <c r="C231" s="28" t="s">
        <v>9</v>
      </c>
      <c r="D231" s="27" t="s">
        <v>429</v>
      </c>
      <c r="E231" s="35">
        <v>4218</v>
      </c>
    </row>
    <row r="232" spans="1:5">
      <c r="A232" s="7"/>
      <c r="B232" s="27" t="s">
        <v>424</v>
      </c>
      <c r="C232" s="28" t="s">
        <v>9</v>
      </c>
      <c r="D232" s="27" t="s">
        <v>429</v>
      </c>
      <c r="E232" s="35">
        <f>75+115</f>
        <v>190</v>
      </c>
    </row>
    <row r="233" spans="1:5">
      <c r="A233" s="7"/>
      <c r="B233" s="32" t="s">
        <v>424</v>
      </c>
      <c r="C233" s="33" t="s">
        <v>43</v>
      </c>
      <c r="D233" s="27" t="s">
        <v>429</v>
      </c>
      <c r="E233" s="29">
        <v>65</v>
      </c>
    </row>
    <row r="234" spans="1:5">
      <c r="A234" s="7"/>
      <c r="B234" s="27" t="s">
        <v>425</v>
      </c>
      <c r="C234" s="28" t="s">
        <v>9</v>
      </c>
      <c r="D234" s="27" t="s">
        <v>429</v>
      </c>
      <c r="E234" s="35">
        <v>145</v>
      </c>
    </row>
    <row r="235" spans="1:5">
      <c r="A235" s="7"/>
      <c r="B235" s="27" t="s">
        <v>426</v>
      </c>
      <c r="C235" s="28" t="s">
        <v>9</v>
      </c>
      <c r="D235" s="27" t="s">
        <v>429</v>
      </c>
      <c r="E235" s="35">
        <v>240</v>
      </c>
    </row>
    <row r="236" spans="1:5">
      <c r="A236" s="7"/>
      <c r="B236" s="27" t="s">
        <v>427</v>
      </c>
      <c r="C236" s="28" t="s">
        <v>9</v>
      </c>
      <c r="D236" s="27" t="s">
        <v>429</v>
      </c>
      <c r="E236" s="35">
        <v>10258</v>
      </c>
    </row>
    <row r="237" spans="1:5">
      <c r="A237" s="7"/>
      <c r="B237" s="27" t="s">
        <v>627</v>
      </c>
      <c r="C237" s="28" t="s">
        <v>9</v>
      </c>
      <c r="D237" s="27" t="s">
        <v>429</v>
      </c>
      <c r="E237" s="35">
        <v>1200</v>
      </c>
    </row>
    <row r="238" spans="1:5">
      <c r="A238" s="7"/>
      <c r="B238" s="27" t="s">
        <v>428</v>
      </c>
      <c r="C238" s="28" t="s">
        <v>9</v>
      </c>
      <c r="D238" s="27" t="s">
        <v>429</v>
      </c>
      <c r="E238" s="35">
        <v>1372</v>
      </c>
    </row>
    <row r="239" spans="1:5">
      <c r="A239" s="7"/>
      <c r="B239" s="7"/>
      <c r="C239" s="8"/>
      <c r="D239" s="7"/>
      <c r="E239" s="9"/>
    </row>
    <row r="240" spans="1:5">
      <c r="A240" s="21" t="s">
        <v>177</v>
      </c>
      <c r="B240" s="21" t="s">
        <v>292</v>
      </c>
      <c r="C240" s="22" t="s">
        <v>43</v>
      </c>
      <c r="D240" s="21" t="s">
        <v>269</v>
      </c>
      <c r="E240" s="23">
        <v>1600</v>
      </c>
    </row>
    <row r="241" spans="1:8">
      <c r="A241" s="7"/>
      <c r="B241" s="21" t="s">
        <v>293</v>
      </c>
      <c r="C241" s="22" t="s">
        <v>9</v>
      </c>
      <c r="D241" s="21" t="s">
        <v>269</v>
      </c>
      <c r="E241" s="23">
        <v>103</v>
      </c>
    </row>
    <row r="242" spans="1:8">
      <c r="A242" s="7"/>
      <c r="B242" s="21" t="s">
        <v>294</v>
      </c>
      <c r="C242" s="22" t="s">
        <v>9</v>
      </c>
      <c r="D242" s="21" t="s">
        <v>269</v>
      </c>
      <c r="E242" s="23">
        <v>5092</v>
      </c>
    </row>
    <row r="243" spans="1:8">
      <c r="A243" s="7"/>
      <c r="B243" s="21" t="s">
        <v>294</v>
      </c>
      <c r="C243" s="22" t="s">
        <v>4</v>
      </c>
      <c r="D243" s="21" t="s">
        <v>269</v>
      </c>
      <c r="E243" s="23">
        <v>8920</v>
      </c>
    </row>
    <row r="244" spans="1:8">
      <c r="A244" s="7"/>
      <c r="B244" s="21" t="s">
        <v>295</v>
      </c>
      <c r="C244" s="22" t="s">
        <v>9</v>
      </c>
      <c r="D244" s="21" t="s">
        <v>269</v>
      </c>
      <c r="E244" s="23">
        <v>5376</v>
      </c>
    </row>
    <row r="245" spans="1:8">
      <c r="A245" s="7"/>
      <c r="B245" s="21" t="s">
        <v>295</v>
      </c>
      <c r="C245" s="22" t="s">
        <v>43</v>
      </c>
      <c r="D245" s="21" t="s">
        <v>269</v>
      </c>
      <c r="E245" s="23">
        <v>360</v>
      </c>
    </row>
    <row r="246" spans="1:8">
      <c r="A246" s="7"/>
      <c r="B246" s="32" t="s">
        <v>430</v>
      </c>
      <c r="C246" s="33" t="s">
        <v>43</v>
      </c>
      <c r="D246" s="27" t="s">
        <v>433</v>
      </c>
      <c r="E246" s="29">
        <v>5780</v>
      </c>
    </row>
    <row r="247" spans="1:8">
      <c r="A247" s="7"/>
      <c r="B247" s="32" t="s">
        <v>186</v>
      </c>
      <c r="C247" s="33" t="s">
        <v>43</v>
      </c>
      <c r="D247" s="27" t="s">
        <v>433</v>
      </c>
      <c r="E247" s="29">
        <v>1309</v>
      </c>
    </row>
    <row r="248" spans="1:8">
      <c r="A248" s="7"/>
      <c r="B248" s="32" t="s">
        <v>431</v>
      </c>
      <c r="C248" s="33" t="s">
        <v>43</v>
      </c>
      <c r="D248" s="27" t="s">
        <v>433</v>
      </c>
      <c r="E248" s="29">
        <v>5200</v>
      </c>
    </row>
    <row r="249" spans="1:8">
      <c r="A249" s="7"/>
      <c r="B249" s="32" t="s">
        <v>432</v>
      </c>
      <c r="C249" s="33" t="s">
        <v>43</v>
      </c>
      <c r="D249" s="27" t="s">
        <v>433</v>
      </c>
      <c r="E249" s="29">
        <v>6200</v>
      </c>
    </row>
    <row r="250" spans="1:8">
      <c r="A250" s="7"/>
      <c r="B250" s="32" t="s">
        <v>587</v>
      </c>
      <c r="C250" s="33" t="s">
        <v>43</v>
      </c>
      <c r="D250" s="27" t="s">
        <v>588</v>
      </c>
      <c r="E250" s="23">
        <v>7900</v>
      </c>
    </row>
    <row r="251" spans="1:8">
      <c r="A251" s="7"/>
      <c r="B251" s="7"/>
      <c r="C251" s="8"/>
      <c r="D251" s="7"/>
      <c r="E251" s="9"/>
    </row>
    <row r="252" spans="1:8">
      <c r="A252" s="21" t="s">
        <v>219</v>
      </c>
      <c r="B252" s="21" t="s">
        <v>303</v>
      </c>
      <c r="C252" s="22" t="s">
        <v>43</v>
      </c>
      <c r="D252" s="34" t="s">
        <v>436</v>
      </c>
      <c r="E252" s="23">
        <v>45000</v>
      </c>
    </row>
    <row r="253" spans="1:8">
      <c r="A253" s="21"/>
      <c r="B253" s="46" t="s">
        <v>434</v>
      </c>
      <c r="C253" s="47" t="s">
        <v>43</v>
      </c>
      <c r="D253" s="34" t="s">
        <v>436</v>
      </c>
      <c r="E253" s="48">
        <v>10550</v>
      </c>
    </row>
    <row r="254" spans="1:8" s="4" customFormat="1">
      <c r="A254" s="25"/>
      <c r="B254" s="49" t="s">
        <v>435</v>
      </c>
      <c r="C254" s="50" t="s">
        <v>43</v>
      </c>
      <c r="D254" s="34" t="s">
        <v>436</v>
      </c>
      <c r="E254" s="51">
        <f>60700*2</f>
        <v>121400</v>
      </c>
      <c r="F254"/>
      <c r="G254"/>
      <c r="H254"/>
    </row>
    <row r="255" spans="1:8">
      <c r="A255" s="21"/>
      <c r="B255" s="21" t="s">
        <v>610</v>
      </c>
      <c r="C255" s="22" t="s">
        <v>547</v>
      </c>
      <c r="D255" s="34" t="s">
        <v>436</v>
      </c>
      <c r="E255" s="22">
        <v>1200</v>
      </c>
    </row>
    <row r="256" spans="1:8">
      <c r="A256" s="7"/>
      <c r="B256" s="7"/>
      <c r="C256" s="8"/>
      <c r="D256" s="18"/>
      <c r="E256" s="8"/>
    </row>
    <row r="257" spans="1:6">
      <c r="A257" s="21" t="s">
        <v>224</v>
      </c>
      <c r="B257" s="21" t="s">
        <v>297</v>
      </c>
      <c r="C257" s="22" t="s">
        <v>97</v>
      </c>
      <c r="D257" s="21" t="s">
        <v>296</v>
      </c>
      <c r="E257" s="23">
        <v>2400</v>
      </c>
    </row>
    <row r="258" spans="1:6">
      <c r="A258" s="21"/>
      <c r="B258" s="52" t="s">
        <v>437</v>
      </c>
      <c r="C258" s="28" t="s">
        <v>9</v>
      </c>
      <c r="D258" s="27" t="s">
        <v>451</v>
      </c>
      <c r="E258" s="35">
        <v>196</v>
      </c>
    </row>
    <row r="259" spans="1:6">
      <c r="A259" s="21"/>
      <c r="B259" s="27" t="s">
        <v>438</v>
      </c>
      <c r="C259" s="28" t="s">
        <v>9</v>
      </c>
      <c r="D259" s="27" t="s">
        <v>451</v>
      </c>
      <c r="E259" s="35">
        <v>11885</v>
      </c>
    </row>
    <row r="260" spans="1:6">
      <c r="A260" s="21"/>
      <c r="B260" s="27" t="s">
        <v>439</v>
      </c>
      <c r="C260" s="28" t="s">
        <v>9</v>
      </c>
      <c r="D260" s="27" t="s">
        <v>451</v>
      </c>
      <c r="E260" s="35">
        <v>3660</v>
      </c>
    </row>
    <row r="261" spans="1:6">
      <c r="A261" s="21"/>
      <c r="B261" s="27" t="s">
        <v>440</v>
      </c>
      <c r="C261" s="28" t="s">
        <v>9</v>
      </c>
      <c r="D261" s="27" t="s">
        <v>451</v>
      </c>
      <c r="E261" s="35">
        <v>290</v>
      </c>
    </row>
    <row r="262" spans="1:6">
      <c r="A262" s="21"/>
      <c r="B262" s="27" t="s">
        <v>441</v>
      </c>
      <c r="C262" s="28" t="s">
        <v>9</v>
      </c>
      <c r="D262" s="27" t="s">
        <v>451</v>
      </c>
      <c r="E262" s="35">
        <v>5213</v>
      </c>
    </row>
    <row r="263" spans="1:6">
      <c r="A263" s="21"/>
      <c r="B263" s="27" t="s">
        <v>442</v>
      </c>
      <c r="C263" s="28" t="s">
        <v>9</v>
      </c>
      <c r="D263" s="27" t="s">
        <v>451</v>
      </c>
      <c r="E263" s="35">
        <f>340*3</f>
        <v>1020</v>
      </c>
    </row>
    <row r="264" spans="1:6">
      <c r="A264" s="21"/>
      <c r="B264" s="27" t="s">
        <v>443</v>
      </c>
      <c r="C264" s="28" t="s">
        <v>9</v>
      </c>
      <c r="D264" s="27" t="s">
        <v>451</v>
      </c>
      <c r="E264" s="35">
        <v>675</v>
      </c>
    </row>
    <row r="265" spans="1:6">
      <c r="A265" s="21"/>
      <c r="B265" s="27" t="s">
        <v>444</v>
      </c>
      <c r="C265" s="28" t="s">
        <v>9</v>
      </c>
      <c r="D265" s="27" t="s">
        <v>451</v>
      </c>
      <c r="E265" s="35">
        <v>4244</v>
      </c>
    </row>
    <row r="266" spans="1:6" s="4" customFormat="1">
      <c r="A266" s="25"/>
      <c r="B266" s="26" t="s">
        <v>445</v>
      </c>
      <c r="C266" s="30" t="s">
        <v>9</v>
      </c>
      <c r="D266" s="26" t="s">
        <v>451</v>
      </c>
      <c r="E266" s="45">
        <f>1200*2+1250</f>
        <v>3650</v>
      </c>
      <c r="F266"/>
    </row>
    <row r="267" spans="1:6">
      <c r="A267" s="21"/>
      <c r="B267" s="27" t="s">
        <v>446</v>
      </c>
      <c r="C267" s="28" t="s">
        <v>9</v>
      </c>
      <c r="D267" s="27" t="s">
        <v>451</v>
      </c>
      <c r="E267" s="35">
        <v>6000</v>
      </c>
    </row>
    <row r="268" spans="1:6">
      <c r="A268" s="21"/>
      <c r="B268" s="27" t="s">
        <v>447</v>
      </c>
      <c r="C268" s="28" t="s">
        <v>9</v>
      </c>
      <c r="D268" s="27" t="s">
        <v>451</v>
      </c>
      <c r="E268" s="35">
        <v>7700</v>
      </c>
    </row>
    <row r="269" spans="1:6">
      <c r="A269" s="21"/>
      <c r="B269" s="27" t="s">
        <v>448</v>
      </c>
      <c r="C269" s="28" t="s">
        <v>9</v>
      </c>
      <c r="D269" s="27" t="s">
        <v>451</v>
      </c>
      <c r="E269" s="35">
        <f>2*180+80</f>
        <v>440</v>
      </c>
    </row>
    <row r="270" spans="1:6">
      <c r="A270" s="21"/>
      <c r="B270" s="53" t="s">
        <v>449</v>
      </c>
      <c r="C270" s="54" t="s">
        <v>9</v>
      </c>
      <c r="D270" s="27" t="s">
        <v>451</v>
      </c>
      <c r="E270" s="43">
        <v>11121</v>
      </c>
    </row>
    <row r="271" spans="1:6">
      <c r="A271" s="21"/>
      <c r="B271" s="27" t="s">
        <v>450</v>
      </c>
      <c r="C271" s="28" t="s">
        <v>9</v>
      </c>
      <c r="D271" s="27" t="s">
        <v>451</v>
      </c>
      <c r="E271" s="35">
        <v>1092</v>
      </c>
    </row>
    <row r="272" spans="1:6">
      <c r="A272" s="7"/>
      <c r="B272" s="7"/>
      <c r="C272" s="8"/>
      <c r="D272" s="7"/>
      <c r="E272" s="8"/>
    </row>
    <row r="273" spans="1:5">
      <c r="A273" s="21" t="s">
        <v>226</v>
      </c>
      <c r="B273" s="21" t="s">
        <v>264</v>
      </c>
      <c r="C273" s="22" t="s">
        <v>9</v>
      </c>
      <c r="D273" s="21" t="s">
        <v>269</v>
      </c>
      <c r="E273" s="23">
        <v>9100</v>
      </c>
    </row>
    <row r="274" spans="1:5">
      <c r="A274" s="21"/>
      <c r="B274" s="27" t="s">
        <v>452</v>
      </c>
      <c r="C274" s="22" t="s">
        <v>9</v>
      </c>
      <c r="D274" s="21" t="s">
        <v>453</v>
      </c>
      <c r="E274" s="22">
        <v>3200</v>
      </c>
    </row>
    <row r="275" spans="1:5">
      <c r="A275" s="7"/>
      <c r="B275" s="10"/>
      <c r="C275" s="8"/>
      <c r="D275" s="7"/>
      <c r="E275" s="8"/>
    </row>
    <row r="276" spans="1:5">
      <c r="A276" s="21" t="s">
        <v>265</v>
      </c>
      <c r="B276" s="21" t="s">
        <v>298</v>
      </c>
      <c r="C276" s="22" t="s">
        <v>9</v>
      </c>
      <c r="D276" s="21" t="s">
        <v>269</v>
      </c>
      <c r="E276" s="23">
        <v>2200</v>
      </c>
    </row>
    <row r="277" spans="1:5">
      <c r="A277" s="21"/>
      <c r="B277" s="21" t="s">
        <v>298</v>
      </c>
      <c r="C277" s="22" t="s">
        <v>4</v>
      </c>
      <c r="D277" s="21" t="s">
        <v>269</v>
      </c>
      <c r="E277" s="23">
        <v>79120</v>
      </c>
    </row>
    <row r="278" spans="1:5">
      <c r="A278" s="21"/>
      <c r="B278" s="27" t="s">
        <v>266</v>
      </c>
      <c r="C278" s="28" t="s">
        <v>9</v>
      </c>
      <c r="D278" s="21" t="s">
        <v>456</v>
      </c>
      <c r="E278" s="35">
        <f>82+45+45</f>
        <v>172</v>
      </c>
    </row>
    <row r="279" spans="1:5">
      <c r="A279" s="21"/>
      <c r="B279" s="27" t="s">
        <v>454</v>
      </c>
      <c r="C279" s="28" t="s">
        <v>4</v>
      </c>
      <c r="D279" s="21" t="s">
        <v>456</v>
      </c>
      <c r="E279" s="35">
        <v>51918</v>
      </c>
    </row>
    <row r="280" spans="1:5">
      <c r="A280" s="21"/>
      <c r="B280" s="27" t="s">
        <v>454</v>
      </c>
      <c r="C280" s="28" t="s">
        <v>9</v>
      </c>
      <c r="D280" s="21" t="s">
        <v>456</v>
      </c>
      <c r="E280" s="35">
        <v>1000</v>
      </c>
    </row>
    <row r="281" spans="1:5">
      <c r="A281" s="21"/>
      <c r="B281" s="27" t="s">
        <v>455</v>
      </c>
      <c r="C281" s="28" t="s">
        <v>9</v>
      </c>
      <c r="D281" s="21" t="s">
        <v>456</v>
      </c>
      <c r="E281" s="35">
        <v>4445</v>
      </c>
    </row>
    <row r="282" spans="1:5">
      <c r="A282" s="7"/>
      <c r="B282" s="7"/>
      <c r="C282" s="8"/>
      <c r="D282" s="7"/>
      <c r="E282" s="8"/>
    </row>
    <row r="283" spans="1:5">
      <c r="A283" s="7"/>
      <c r="B283" s="7"/>
      <c r="C283" s="8"/>
      <c r="D283" s="7"/>
      <c r="E283" s="8"/>
    </row>
    <row r="284" spans="1:5">
      <c r="A284" s="7"/>
      <c r="B284" s="7"/>
      <c r="C284" s="8"/>
      <c r="D284" s="7"/>
      <c r="E284" s="8"/>
    </row>
    <row r="285" spans="1:5">
      <c r="A285" s="7"/>
      <c r="B285" s="7"/>
      <c r="C285" s="8"/>
      <c r="D285" s="7"/>
      <c r="E285" s="8"/>
    </row>
    <row r="286" spans="1:5">
      <c r="A286" s="7"/>
      <c r="B286" s="7"/>
      <c r="C286" s="8"/>
      <c r="D286" s="7"/>
      <c r="E286" s="8"/>
    </row>
    <row r="287" spans="1:5">
      <c r="A287" s="7"/>
      <c r="B287" s="7"/>
      <c r="C287" s="8"/>
      <c r="D287" s="7"/>
      <c r="E287" s="8"/>
    </row>
    <row r="288" spans="1:5">
      <c r="A288" s="7"/>
      <c r="B288" s="7"/>
      <c r="C288" s="8"/>
      <c r="D288" s="7"/>
      <c r="E288" s="8"/>
    </row>
    <row r="289" spans="1:5">
      <c r="A289" s="7"/>
      <c r="B289" s="7"/>
      <c r="C289" s="8"/>
      <c r="D289" s="7"/>
      <c r="E289" s="8"/>
    </row>
    <row r="290" spans="1:5">
      <c r="A290" s="7"/>
      <c r="B290" s="7"/>
      <c r="C290" s="8"/>
      <c r="D290" s="7"/>
      <c r="E290" s="8"/>
    </row>
    <row r="291" spans="1:5">
      <c r="A291" s="7"/>
      <c r="B291" s="7"/>
      <c r="C291" s="8"/>
      <c r="D291" s="7"/>
      <c r="E291" s="8"/>
    </row>
    <row r="292" spans="1:5">
      <c r="A292" s="7"/>
      <c r="B292" s="7"/>
      <c r="C292" s="8"/>
      <c r="D292" s="7"/>
      <c r="E292" s="8"/>
    </row>
    <row r="293" spans="1:5">
      <c r="A293" s="7"/>
      <c r="B293" s="7"/>
      <c r="C293" s="8"/>
      <c r="D293" s="7"/>
      <c r="E293" s="8"/>
    </row>
    <row r="294" spans="1:5">
      <c r="A294" s="7"/>
      <c r="B294" s="7"/>
      <c r="C294" s="8"/>
      <c r="D294" s="7"/>
      <c r="E294" s="8"/>
    </row>
  </sheetData>
  <phoneticPr fontId="3" type="noConversion"/>
  <pageMargins left="0.75" right="0.75" top="1" bottom="1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/>
  </sheetViews>
  <sheetFormatPr baseColWidth="10" defaultRowHeight="12.75"/>
  <cols>
    <col min="1" max="1" width="25.140625" customWidth="1"/>
    <col min="2" max="2" width="40.85546875" customWidth="1"/>
    <col min="3" max="3" width="6.7109375" style="2" customWidth="1"/>
    <col min="4" max="4" width="24.5703125" customWidth="1"/>
    <col min="5" max="5" width="11.42578125" style="6"/>
  </cols>
  <sheetData>
    <row r="1" spans="1:5">
      <c r="A1" s="1" t="s">
        <v>618</v>
      </c>
      <c r="B1" s="7"/>
      <c r="C1" s="8"/>
      <c r="D1" s="7"/>
      <c r="E1" s="8"/>
    </row>
    <row r="2" spans="1:5">
      <c r="A2" s="1" t="s">
        <v>619</v>
      </c>
      <c r="B2" s="7"/>
      <c r="C2" s="8"/>
      <c r="D2" s="7"/>
      <c r="E2" s="8"/>
    </row>
    <row r="3" spans="1:5">
      <c r="A3" s="1" t="s">
        <v>251</v>
      </c>
      <c r="B3" s="21"/>
      <c r="C3" s="22"/>
      <c r="D3" s="21"/>
      <c r="E3" s="22"/>
    </row>
    <row r="4" spans="1:5">
      <c r="A4" s="1" t="s">
        <v>31</v>
      </c>
      <c r="B4" s="21"/>
      <c r="C4" s="22"/>
      <c r="D4" s="21"/>
      <c r="E4" s="22"/>
    </row>
    <row r="5" spans="1:5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</row>
    <row r="6" spans="1:5">
      <c r="A6" s="21"/>
      <c r="B6" s="21"/>
      <c r="C6" s="22"/>
      <c r="D6" s="21"/>
      <c r="E6" s="22"/>
    </row>
    <row r="7" spans="1:5">
      <c r="A7" s="21" t="s">
        <v>0</v>
      </c>
      <c r="B7" s="21" t="s">
        <v>551</v>
      </c>
      <c r="C7" s="22" t="s">
        <v>9</v>
      </c>
      <c r="D7" s="24" t="s">
        <v>252</v>
      </c>
      <c r="E7" s="23">
        <v>20000</v>
      </c>
    </row>
    <row r="8" spans="1:5">
      <c r="A8" s="21"/>
      <c r="B8" s="21" t="s">
        <v>552</v>
      </c>
      <c r="C8" s="22" t="s">
        <v>4</v>
      </c>
      <c r="D8" s="24" t="s">
        <v>252</v>
      </c>
      <c r="E8" s="23">
        <v>49800</v>
      </c>
    </row>
    <row r="9" spans="1:5">
      <c r="A9" s="21"/>
      <c r="B9" s="21" t="s">
        <v>553</v>
      </c>
      <c r="C9" s="22" t="s">
        <v>9</v>
      </c>
      <c r="D9" s="24" t="s">
        <v>252</v>
      </c>
      <c r="E9" s="23">
        <v>23490</v>
      </c>
    </row>
    <row r="10" spans="1:5">
      <c r="A10" s="21"/>
      <c r="B10" s="21" t="s">
        <v>554</v>
      </c>
      <c r="C10" s="22" t="s">
        <v>9</v>
      </c>
      <c r="D10" s="24" t="s">
        <v>252</v>
      </c>
      <c r="E10" s="23">
        <v>15002</v>
      </c>
    </row>
    <row r="11" spans="1:5">
      <c r="A11" s="21"/>
      <c r="B11" s="21" t="s">
        <v>555</v>
      </c>
      <c r="C11" s="22" t="s">
        <v>9</v>
      </c>
      <c r="D11" s="24" t="s">
        <v>252</v>
      </c>
      <c r="E11" s="23">
        <v>15686</v>
      </c>
    </row>
    <row r="12" spans="1:5">
      <c r="A12" s="21"/>
      <c r="B12" s="21" t="s">
        <v>556</v>
      </c>
      <c r="C12" s="22" t="s">
        <v>9</v>
      </c>
      <c r="D12" s="24" t="s">
        <v>252</v>
      </c>
      <c r="E12" s="23">
        <v>22500</v>
      </c>
    </row>
    <row r="13" spans="1:5">
      <c r="A13" s="21"/>
      <c r="B13" s="24" t="s">
        <v>519</v>
      </c>
      <c r="C13" s="22" t="s">
        <v>9</v>
      </c>
      <c r="D13" s="24" t="s">
        <v>252</v>
      </c>
      <c r="E13" s="23">
        <v>15300</v>
      </c>
    </row>
    <row r="14" spans="1:5">
      <c r="A14" s="21"/>
      <c r="B14" s="24" t="s">
        <v>520</v>
      </c>
      <c r="C14" s="22" t="s">
        <v>9</v>
      </c>
      <c r="D14" s="24" t="s">
        <v>252</v>
      </c>
      <c r="E14" s="23">
        <v>5000</v>
      </c>
    </row>
    <row r="15" spans="1:5">
      <c r="A15" s="21"/>
      <c r="B15" s="24" t="s">
        <v>458</v>
      </c>
      <c r="C15" s="22" t="s">
        <v>4</v>
      </c>
      <c r="D15" s="24" t="s">
        <v>252</v>
      </c>
      <c r="E15" s="23">
        <v>10000</v>
      </c>
    </row>
    <row r="16" spans="1:5">
      <c r="A16" s="21"/>
      <c r="B16" s="24" t="s">
        <v>521</v>
      </c>
      <c r="C16" s="22" t="s">
        <v>4</v>
      </c>
      <c r="D16" s="24" t="s">
        <v>252</v>
      </c>
      <c r="E16" s="23">
        <v>23000</v>
      </c>
    </row>
    <row r="17" spans="1:5">
      <c r="A17" s="21"/>
      <c r="B17" s="24" t="s">
        <v>457</v>
      </c>
      <c r="C17" s="22" t="s">
        <v>4</v>
      </c>
      <c r="D17" s="24" t="s">
        <v>252</v>
      </c>
      <c r="E17" s="23">
        <v>38800</v>
      </c>
    </row>
    <row r="18" spans="1:5">
      <c r="A18" s="21"/>
      <c r="B18" s="24" t="s">
        <v>522</v>
      </c>
      <c r="C18" s="22" t="s">
        <v>9</v>
      </c>
      <c r="D18" s="24" t="s">
        <v>252</v>
      </c>
      <c r="E18" s="23">
        <v>22400</v>
      </c>
    </row>
    <row r="19" spans="1:5">
      <c r="A19" s="21"/>
      <c r="B19" s="24" t="s">
        <v>523</v>
      </c>
      <c r="C19" s="22" t="s">
        <v>4</v>
      </c>
      <c r="D19" s="24" t="s">
        <v>252</v>
      </c>
      <c r="E19" s="23">
        <v>21000</v>
      </c>
    </row>
    <row r="20" spans="1:5">
      <c r="A20" s="21"/>
      <c r="B20" s="24" t="s">
        <v>524</v>
      </c>
      <c r="C20" s="22" t="s">
        <v>9</v>
      </c>
      <c r="D20" s="24" t="s">
        <v>252</v>
      </c>
      <c r="E20" s="23">
        <v>22000</v>
      </c>
    </row>
    <row r="21" spans="1:5">
      <c r="A21" s="21"/>
      <c r="B21" s="24" t="s">
        <v>570</v>
      </c>
      <c r="C21" s="22" t="s">
        <v>9</v>
      </c>
      <c r="D21" s="24" t="s">
        <v>252</v>
      </c>
      <c r="E21" s="23">
        <v>20000</v>
      </c>
    </row>
    <row r="22" spans="1:5" s="4" customFormat="1">
      <c r="A22" s="25"/>
      <c r="B22" s="24" t="s">
        <v>253</v>
      </c>
      <c r="C22" s="22" t="s">
        <v>254</v>
      </c>
      <c r="D22" s="24" t="s">
        <v>255</v>
      </c>
      <c r="E22" s="23">
        <v>370000</v>
      </c>
    </row>
    <row r="23" spans="1:5" s="4" customFormat="1">
      <c r="A23" s="16"/>
      <c r="B23" s="19"/>
      <c r="C23" s="8"/>
      <c r="D23" s="19"/>
      <c r="E23" s="9"/>
    </row>
    <row r="24" spans="1:5" s="4" customFormat="1">
      <c r="A24" s="26" t="s">
        <v>41</v>
      </c>
      <c r="B24" s="24" t="s">
        <v>256</v>
      </c>
      <c r="C24" s="22" t="s">
        <v>9</v>
      </c>
      <c r="D24" s="24" t="s">
        <v>252</v>
      </c>
      <c r="E24" s="23">
        <v>19200</v>
      </c>
    </row>
    <row r="25" spans="1:5" s="4" customFormat="1">
      <c r="A25" s="26"/>
      <c r="B25" s="24" t="s">
        <v>557</v>
      </c>
      <c r="C25" s="22" t="s">
        <v>9</v>
      </c>
      <c r="D25" s="24" t="s">
        <v>252</v>
      </c>
      <c r="E25" s="23">
        <v>7040</v>
      </c>
    </row>
    <row r="26" spans="1:5" s="4" customFormat="1">
      <c r="A26" s="26"/>
      <c r="B26" s="24" t="s">
        <v>571</v>
      </c>
      <c r="C26" s="22" t="s">
        <v>9</v>
      </c>
      <c r="D26" s="24" t="s">
        <v>252</v>
      </c>
      <c r="E26" s="23">
        <v>15000</v>
      </c>
    </row>
    <row r="27" spans="1:5" s="4" customFormat="1">
      <c r="A27" s="26"/>
      <c r="B27" s="24" t="s">
        <v>572</v>
      </c>
      <c r="C27" s="22" t="s">
        <v>9</v>
      </c>
      <c r="D27" s="24" t="s">
        <v>252</v>
      </c>
      <c r="E27" s="23">
        <v>9000</v>
      </c>
    </row>
    <row r="28" spans="1:5" s="4" customFormat="1">
      <c r="A28" s="26"/>
      <c r="B28" s="24" t="s">
        <v>573</v>
      </c>
      <c r="C28" s="22" t="s">
        <v>9</v>
      </c>
      <c r="D28" s="24" t="s">
        <v>252</v>
      </c>
      <c r="E28" s="23">
        <v>15000</v>
      </c>
    </row>
    <row r="29" spans="1:5" s="4" customFormat="1">
      <c r="A29" s="16"/>
      <c r="B29" s="19"/>
      <c r="C29" s="8"/>
      <c r="D29" s="19"/>
      <c r="E29" s="9"/>
    </row>
    <row r="30" spans="1:5">
      <c r="A30" s="21" t="s">
        <v>47</v>
      </c>
      <c r="B30" s="27" t="s">
        <v>495</v>
      </c>
      <c r="C30" s="28" t="s">
        <v>9</v>
      </c>
      <c r="D30" s="21" t="s">
        <v>252</v>
      </c>
      <c r="E30" s="29">
        <v>20000</v>
      </c>
    </row>
    <row r="31" spans="1:5">
      <c r="A31" s="21"/>
      <c r="B31" s="27" t="s">
        <v>526</v>
      </c>
      <c r="C31" s="28" t="s">
        <v>9</v>
      </c>
      <c r="D31" s="21" t="s">
        <v>252</v>
      </c>
      <c r="E31" s="29">
        <v>15000</v>
      </c>
    </row>
    <row r="32" spans="1:5">
      <c r="A32" s="21"/>
      <c r="B32" s="27" t="s">
        <v>497</v>
      </c>
      <c r="C32" s="28" t="s">
        <v>9</v>
      </c>
      <c r="D32" s="21" t="s">
        <v>252</v>
      </c>
      <c r="E32" s="29">
        <v>15000</v>
      </c>
    </row>
    <row r="33" spans="1:5">
      <c r="A33" s="21"/>
      <c r="B33" s="26" t="s">
        <v>525</v>
      </c>
      <c r="C33" s="30" t="s">
        <v>9</v>
      </c>
      <c r="D33" s="21" t="s">
        <v>252</v>
      </c>
      <c r="E33" s="31">
        <v>16400</v>
      </c>
    </row>
    <row r="34" spans="1:5">
      <c r="A34" s="21"/>
      <c r="B34" s="26" t="s">
        <v>494</v>
      </c>
      <c r="C34" s="30" t="s">
        <v>9</v>
      </c>
      <c r="D34" s="21" t="s">
        <v>252</v>
      </c>
      <c r="E34" s="31">
        <v>15000</v>
      </c>
    </row>
    <row r="35" spans="1:5">
      <c r="A35" s="21"/>
      <c r="B35" s="27" t="s">
        <v>498</v>
      </c>
      <c r="C35" s="30" t="s">
        <v>9</v>
      </c>
      <c r="D35" s="21" t="s">
        <v>252</v>
      </c>
      <c r="E35" s="31">
        <v>6000</v>
      </c>
    </row>
    <row r="36" spans="1:5">
      <c r="A36" s="21"/>
      <c r="B36" s="27" t="s">
        <v>527</v>
      </c>
      <c r="C36" s="30" t="s">
        <v>9</v>
      </c>
      <c r="D36" s="21" t="s">
        <v>252</v>
      </c>
      <c r="E36" s="31">
        <v>4000</v>
      </c>
    </row>
    <row r="37" spans="1:5">
      <c r="A37" s="7"/>
      <c r="B37" s="16"/>
      <c r="C37" s="17"/>
      <c r="D37" s="7"/>
      <c r="E37" s="8"/>
    </row>
    <row r="38" spans="1:5">
      <c r="A38" s="21" t="s">
        <v>48</v>
      </c>
      <c r="B38" s="26" t="s">
        <v>580</v>
      </c>
      <c r="C38" s="30" t="s">
        <v>97</v>
      </c>
      <c r="D38" s="21" t="s">
        <v>252</v>
      </c>
      <c r="E38" s="23">
        <v>48600</v>
      </c>
    </row>
    <row r="39" spans="1:5">
      <c r="A39" s="21"/>
      <c r="B39" s="26" t="s">
        <v>581</v>
      </c>
      <c r="C39" s="30" t="s">
        <v>97</v>
      </c>
      <c r="D39" s="21" t="s">
        <v>252</v>
      </c>
      <c r="E39" s="23">
        <v>28800</v>
      </c>
    </row>
    <row r="40" spans="1:5">
      <c r="A40" s="21"/>
      <c r="B40" s="26" t="s">
        <v>594</v>
      </c>
      <c r="C40" s="30" t="s">
        <v>97</v>
      </c>
      <c r="D40" s="21" t="s">
        <v>252</v>
      </c>
      <c r="E40" s="23">
        <v>50000</v>
      </c>
    </row>
    <row r="41" spans="1:5">
      <c r="A41" s="7"/>
      <c r="B41" s="16"/>
      <c r="C41" s="17"/>
      <c r="D41" s="7"/>
      <c r="E41" s="8"/>
    </row>
    <row r="42" spans="1:5">
      <c r="A42" s="21" t="s">
        <v>59</v>
      </c>
      <c r="B42" s="26" t="s">
        <v>528</v>
      </c>
      <c r="C42" s="22" t="s">
        <v>9</v>
      </c>
      <c r="D42" s="21" t="s">
        <v>252</v>
      </c>
      <c r="E42" s="23">
        <v>15620</v>
      </c>
    </row>
    <row r="43" spans="1:5">
      <c r="A43" s="21"/>
      <c r="B43" s="21" t="s">
        <v>258</v>
      </c>
      <c r="C43" s="22" t="s">
        <v>9</v>
      </c>
      <c r="D43" s="21" t="s">
        <v>252</v>
      </c>
      <c r="E43" s="23">
        <v>24500</v>
      </c>
    </row>
    <row r="44" spans="1:5">
      <c r="A44" s="21"/>
      <c r="B44" s="21" t="s">
        <v>257</v>
      </c>
      <c r="C44" s="22" t="s">
        <v>254</v>
      </c>
      <c r="D44" s="21" t="s">
        <v>255</v>
      </c>
      <c r="E44" s="23">
        <v>648000</v>
      </c>
    </row>
    <row r="45" spans="1:5">
      <c r="A45" s="7"/>
      <c r="B45" s="7"/>
      <c r="C45" s="8"/>
      <c r="D45" s="7"/>
      <c r="E45" s="8"/>
    </row>
    <row r="46" spans="1:5">
      <c r="A46" s="21" t="s">
        <v>62</v>
      </c>
      <c r="B46" s="21" t="s">
        <v>259</v>
      </c>
      <c r="C46" s="22" t="s">
        <v>9</v>
      </c>
      <c r="D46" s="21" t="s">
        <v>252</v>
      </c>
      <c r="E46" s="23">
        <v>6000</v>
      </c>
    </row>
    <row r="47" spans="1:5">
      <c r="A47" s="21"/>
      <c r="B47" s="21" t="s">
        <v>459</v>
      </c>
      <c r="C47" s="22" t="s">
        <v>9</v>
      </c>
      <c r="D47" s="21" t="s">
        <v>252</v>
      </c>
      <c r="E47" s="23">
        <v>5000</v>
      </c>
    </row>
    <row r="48" spans="1:5">
      <c r="A48" s="21"/>
      <c r="B48" s="21" t="s">
        <v>620</v>
      </c>
      <c r="C48" s="22" t="s">
        <v>9</v>
      </c>
      <c r="D48" s="21" t="s">
        <v>252</v>
      </c>
      <c r="E48" s="23">
        <v>4700</v>
      </c>
    </row>
    <row r="49" spans="1:5">
      <c r="A49" s="21"/>
      <c r="B49" s="21" t="s">
        <v>492</v>
      </c>
      <c r="C49" s="22" t="s">
        <v>9</v>
      </c>
      <c r="D49" s="21" t="s">
        <v>252</v>
      </c>
      <c r="E49" s="23">
        <v>13000</v>
      </c>
    </row>
    <row r="50" spans="1:5">
      <c r="A50" s="21"/>
      <c r="B50" s="21" t="s">
        <v>558</v>
      </c>
      <c r="C50" s="22" t="s">
        <v>9</v>
      </c>
      <c r="D50" s="21" t="s">
        <v>252</v>
      </c>
      <c r="E50" s="23">
        <v>20000</v>
      </c>
    </row>
    <row r="51" spans="1:5">
      <c r="A51" s="21"/>
      <c r="B51" s="21" t="s">
        <v>559</v>
      </c>
      <c r="C51" s="22" t="s">
        <v>9</v>
      </c>
      <c r="D51" s="21" t="s">
        <v>252</v>
      </c>
      <c r="E51" s="23">
        <v>16500</v>
      </c>
    </row>
    <row r="52" spans="1:5">
      <c r="A52" s="21"/>
      <c r="B52" s="21" t="s">
        <v>299</v>
      </c>
      <c r="C52" s="22" t="s">
        <v>43</v>
      </c>
      <c r="D52" s="21" t="s">
        <v>300</v>
      </c>
      <c r="E52" s="23">
        <v>1550000</v>
      </c>
    </row>
    <row r="53" spans="1:5">
      <c r="A53" s="7"/>
      <c r="B53" s="7"/>
      <c r="C53" s="8"/>
      <c r="D53" s="7"/>
      <c r="E53" s="8"/>
    </row>
    <row r="54" spans="1:5">
      <c r="A54" s="7"/>
      <c r="B54" s="7"/>
      <c r="C54" s="8"/>
      <c r="D54" s="7"/>
      <c r="E54" s="9"/>
    </row>
    <row r="55" spans="1:5">
      <c r="A55" s="21" t="s">
        <v>284</v>
      </c>
      <c r="B55" s="21" t="s">
        <v>301</v>
      </c>
      <c r="C55" s="22" t="s">
        <v>43</v>
      </c>
      <c r="D55" s="21" t="s">
        <v>302</v>
      </c>
      <c r="E55" s="23">
        <v>945000</v>
      </c>
    </row>
    <row r="56" spans="1:5">
      <c r="A56" s="21"/>
      <c r="B56" s="26" t="s">
        <v>480</v>
      </c>
      <c r="C56" s="30" t="s">
        <v>4</v>
      </c>
      <c r="D56" s="21" t="s">
        <v>252</v>
      </c>
      <c r="E56" s="31">
        <v>41780</v>
      </c>
    </row>
    <row r="57" spans="1:5">
      <c r="A57" s="21"/>
      <c r="B57" s="26" t="s">
        <v>481</v>
      </c>
      <c r="C57" s="30" t="s">
        <v>4</v>
      </c>
      <c r="D57" s="21" t="s">
        <v>252</v>
      </c>
      <c r="E57" s="31">
        <v>40000</v>
      </c>
    </row>
    <row r="58" spans="1:5">
      <c r="A58" s="21"/>
      <c r="B58" s="26" t="s">
        <v>560</v>
      </c>
      <c r="C58" s="30" t="s">
        <v>9</v>
      </c>
      <c r="D58" s="21" t="s">
        <v>252</v>
      </c>
      <c r="E58" s="31">
        <v>10000</v>
      </c>
    </row>
    <row r="59" spans="1:5">
      <c r="A59" s="7"/>
      <c r="B59" s="7"/>
      <c r="C59" s="8"/>
      <c r="D59" s="7"/>
      <c r="E59" s="8"/>
    </row>
    <row r="60" spans="1:5">
      <c r="A60" s="21" t="s">
        <v>64</v>
      </c>
      <c r="B60" s="21" t="s">
        <v>529</v>
      </c>
      <c r="C60" s="22" t="s">
        <v>9</v>
      </c>
      <c r="D60" s="21" t="s">
        <v>252</v>
      </c>
      <c r="E60" s="23">
        <v>30000</v>
      </c>
    </row>
    <row r="61" spans="1:5">
      <c r="A61" s="21"/>
      <c r="B61" s="21" t="s">
        <v>260</v>
      </c>
      <c r="C61" s="22" t="s">
        <v>9</v>
      </c>
      <c r="D61" s="21" t="s">
        <v>252</v>
      </c>
      <c r="E61" s="23">
        <v>15000</v>
      </c>
    </row>
    <row r="62" spans="1:5">
      <c r="A62" s="21"/>
      <c r="B62" s="26" t="s">
        <v>482</v>
      </c>
      <c r="C62" s="30" t="s">
        <v>9</v>
      </c>
      <c r="D62" s="21" t="s">
        <v>252</v>
      </c>
      <c r="E62" s="22">
        <v>4000</v>
      </c>
    </row>
    <row r="63" spans="1:5">
      <c r="A63" s="21"/>
      <c r="B63" s="40" t="s">
        <v>493</v>
      </c>
      <c r="C63" s="41" t="s">
        <v>9</v>
      </c>
      <c r="D63" s="21" t="s">
        <v>252</v>
      </c>
      <c r="E63" s="22">
        <v>7000</v>
      </c>
    </row>
    <row r="64" spans="1:5" s="5" customFormat="1">
      <c r="A64" s="20"/>
      <c r="B64" s="16"/>
      <c r="C64" s="17"/>
      <c r="D64" s="20"/>
      <c r="E64" s="17"/>
    </row>
    <row r="65" spans="1:5" s="5" customFormat="1">
      <c r="A65" s="21" t="s">
        <v>66</v>
      </c>
      <c r="B65" s="26" t="s">
        <v>605</v>
      </c>
      <c r="C65" s="22" t="s">
        <v>9</v>
      </c>
      <c r="D65" s="21" t="s">
        <v>252</v>
      </c>
      <c r="E65" s="30">
        <v>25000</v>
      </c>
    </row>
    <row r="66" spans="1:5">
      <c r="A66" s="21"/>
      <c r="B66" s="21" t="s">
        <v>261</v>
      </c>
      <c r="C66" s="22" t="s">
        <v>9</v>
      </c>
      <c r="D66" s="21" t="s">
        <v>252</v>
      </c>
      <c r="E66" s="23">
        <v>40400</v>
      </c>
    </row>
    <row r="67" spans="1:5">
      <c r="A67" s="21"/>
      <c r="B67" s="21" t="s">
        <v>262</v>
      </c>
      <c r="C67" s="22" t="s">
        <v>4</v>
      </c>
      <c r="D67" s="21" t="s">
        <v>252</v>
      </c>
      <c r="E67" s="23">
        <v>41000</v>
      </c>
    </row>
    <row r="68" spans="1:5">
      <c r="A68" s="21"/>
      <c r="B68" s="21" t="s">
        <v>574</v>
      </c>
      <c r="C68" s="22" t="s">
        <v>4</v>
      </c>
      <c r="D68" s="21" t="s">
        <v>252</v>
      </c>
      <c r="E68" s="23">
        <v>567000</v>
      </c>
    </row>
    <row r="69" spans="1:5">
      <c r="A69" s="21"/>
      <c r="B69" s="21" t="s">
        <v>575</v>
      </c>
      <c r="C69" s="22" t="s">
        <v>9</v>
      </c>
      <c r="D69" s="21" t="s">
        <v>252</v>
      </c>
      <c r="E69" s="23">
        <v>5100</v>
      </c>
    </row>
    <row r="70" spans="1:5">
      <c r="A70" s="21"/>
      <c r="B70" s="21" t="s">
        <v>576</v>
      </c>
      <c r="C70" s="22" t="s">
        <v>9</v>
      </c>
      <c r="D70" s="21" t="s">
        <v>252</v>
      </c>
      <c r="E70" s="23">
        <v>25000</v>
      </c>
    </row>
    <row r="71" spans="1:5">
      <c r="A71" s="21"/>
      <c r="B71" s="21" t="s">
        <v>577</v>
      </c>
      <c r="C71" s="22" t="s">
        <v>9</v>
      </c>
      <c r="D71" s="21" t="s">
        <v>252</v>
      </c>
      <c r="E71" s="23">
        <v>11500</v>
      </c>
    </row>
    <row r="72" spans="1:5">
      <c r="A72" s="21"/>
      <c r="B72" s="21" t="s">
        <v>578</v>
      </c>
      <c r="C72" s="22" t="s">
        <v>9</v>
      </c>
      <c r="D72" s="21" t="s">
        <v>252</v>
      </c>
      <c r="E72" s="23">
        <v>25000</v>
      </c>
    </row>
    <row r="73" spans="1:5">
      <c r="A73" s="7"/>
      <c r="B73" s="7"/>
      <c r="C73" s="8"/>
      <c r="D73" s="7"/>
      <c r="E73" s="9"/>
    </row>
    <row r="74" spans="1:5">
      <c r="A74" s="21" t="s">
        <v>75</v>
      </c>
      <c r="B74" s="21" t="s">
        <v>530</v>
      </c>
      <c r="C74" s="22" t="s">
        <v>9</v>
      </c>
      <c r="D74" s="21" t="s">
        <v>252</v>
      </c>
      <c r="E74" s="23">
        <v>15000</v>
      </c>
    </row>
    <row r="75" spans="1:5">
      <c r="A75" s="7"/>
      <c r="B75" s="7"/>
      <c r="C75" s="8"/>
      <c r="D75" s="7"/>
      <c r="E75" s="9"/>
    </row>
    <row r="76" spans="1:5">
      <c r="A76" s="21" t="s">
        <v>285</v>
      </c>
      <c r="B76" s="21" t="s">
        <v>561</v>
      </c>
      <c r="C76" s="22" t="s">
        <v>9</v>
      </c>
      <c r="D76" s="21" t="s">
        <v>252</v>
      </c>
      <c r="E76" s="22">
        <v>24000</v>
      </c>
    </row>
    <row r="77" spans="1:5">
      <c r="A77" s="7"/>
      <c r="B77" s="7"/>
      <c r="C77" s="8"/>
      <c r="D77" s="7"/>
      <c r="E77" s="8"/>
    </row>
    <row r="78" spans="1:5">
      <c r="A78" s="21" t="s">
        <v>119</v>
      </c>
      <c r="B78" s="21" t="s">
        <v>531</v>
      </c>
      <c r="C78" s="22" t="s">
        <v>9</v>
      </c>
      <c r="D78" s="21" t="s">
        <v>252</v>
      </c>
      <c r="E78" s="23">
        <v>10000</v>
      </c>
    </row>
    <row r="79" spans="1:5">
      <c r="A79" s="21"/>
      <c r="B79" s="21" t="s">
        <v>263</v>
      </c>
      <c r="C79" s="22" t="s">
        <v>9</v>
      </c>
      <c r="D79" s="21" t="s">
        <v>252</v>
      </c>
      <c r="E79" s="23">
        <v>19200</v>
      </c>
    </row>
    <row r="80" spans="1:5">
      <c r="A80" s="21"/>
      <c r="B80" s="21" t="s">
        <v>562</v>
      </c>
      <c r="C80" s="22" t="s">
        <v>9</v>
      </c>
      <c r="D80" s="21" t="s">
        <v>252</v>
      </c>
      <c r="E80" s="23">
        <v>10000</v>
      </c>
    </row>
    <row r="81" spans="1:5">
      <c r="A81" s="21"/>
      <c r="B81" s="21" t="s">
        <v>621</v>
      </c>
      <c r="C81" s="22" t="s">
        <v>97</v>
      </c>
      <c r="D81" s="21" t="s">
        <v>563</v>
      </c>
      <c r="E81" s="23">
        <v>25200</v>
      </c>
    </row>
    <row r="82" spans="1:5">
      <c r="A82" s="21"/>
      <c r="B82" s="21" t="s">
        <v>622</v>
      </c>
      <c r="C82" s="22" t="s">
        <v>97</v>
      </c>
      <c r="D82" s="21" t="s">
        <v>563</v>
      </c>
      <c r="E82" s="23">
        <v>25200</v>
      </c>
    </row>
    <row r="83" spans="1:5">
      <c r="A83" s="7"/>
      <c r="B83" s="7"/>
      <c r="C83" s="8"/>
      <c r="D83" s="7"/>
      <c r="E83" s="9"/>
    </row>
    <row r="84" spans="1:5">
      <c r="A84" s="21" t="s">
        <v>124</v>
      </c>
      <c r="B84" s="21" t="s">
        <v>532</v>
      </c>
      <c r="C84" s="22" t="s">
        <v>9</v>
      </c>
      <c r="D84" s="21" t="s">
        <v>533</v>
      </c>
      <c r="E84" s="23">
        <v>364</v>
      </c>
    </row>
    <row r="85" spans="1:5">
      <c r="A85" s="21"/>
      <c r="B85" s="21" t="s">
        <v>623</v>
      </c>
      <c r="C85" s="22" t="s">
        <v>43</v>
      </c>
      <c r="D85" s="21" t="s">
        <v>252</v>
      </c>
      <c r="E85" s="23">
        <v>1000</v>
      </c>
    </row>
    <row r="86" spans="1:5">
      <c r="A86" s="21"/>
      <c r="B86" s="21" t="s">
        <v>606</v>
      </c>
      <c r="C86" s="22" t="s">
        <v>43</v>
      </c>
      <c r="D86" s="21" t="s">
        <v>252</v>
      </c>
      <c r="E86" s="23">
        <v>1700</v>
      </c>
    </row>
    <row r="87" spans="1:5">
      <c r="A87" s="7"/>
      <c r="B87" s="7"/>
      <c r="C87" s="8"/>
      <c r="D87" s="7"/>
      <c r="E87" s="9"/>
    </row>
    <row r="88" spans="1:5">
      <c r="A88" s="21" t="s">
        <v>287</v>
      </c>
      <c r="B88" s="21" t="s">
        <v>496</v>
      </c>
      <c r="C88" s="22" t="s">
        <v>9</v>
      </c>
      <c r="D88" s="21" t="s">
        <v>252</v>
      </c>
      <c r="E88" s="23">
        <v>15000</v>
      </c>
    </row>
    <row r="89" spans="1:5">
      <c r="A89" s="21"/>
      <c r="B89" s="21" t="s">
        <v>564</v>
      </c>
      <c r="C89" s="22" t="s">
        <v>9</v>
      </c>
      <c r="D89" s="21" t="s">
        <v>252</v>
      </c>
      <c r="E89" s="23">
        <v>15000</v>
      </c>
    </row>
    <row r="90" spans="1:5">
      <c r="A90" s="7"/>
      <c r="B90" s="7"/>
      <c r="C90" s="8"/>
      <c r="D90" s="7"/>
      <c r="E90" s="9"/>
    </row>
    <row r="91" spans="1:5">
      <c r="A91" s="21" t="s">
        <v>161</v>
      </c>
      <c r="B91" s="44" t="s">
        <v>483</v>
      </c>
      <c r="C91" s="22" t="s">
        <v>9</v>
      </c>
      <c r="D91" s="21" t="s">
        <v>252</v>
      </c>
      <c r="E91" s="23">
        <v>6300</v>
      </c>
    </row>
    <row r="92" spans="1:5">
      <c r="A92" s="21"/>
      <c r="B92" s="44" t="s">
        <v>484</v>
      </c>
      <c r="C92" s="22" t="s">
        <v>9</v>
      </c>
      <c r="D92" s="21" t="s">
        <v>252</v>
      </c>
      <c r="E92" s="23">
        <v>5000</v>
      </c>
    </row>
    <row r="93" spans="1:5">
      <c r="A93" s="7"/>
      <c r="B93" s="7"/>
      <c r="C93" s="8"/>
      <c r="D93" s="7"/>
      <c r="E93" s="9"/>
    </row>
    <row r="94" spans="1:5">
      <c r="A94" s="21" t="s">
        <v>177</v>
      </c>
      <c r="B94" s="26" t="s">
        <v>485</v>
      </c>
      <c r="C94" s="30" t="s">
        <v>9</v>
      </c>
      <c r="D94" s="21" t="s">
        <v>252</v>
      </c>
      <c r="E94" s="23">
        <v>5000</v>
      </c>
    </row>
    <row r="95" spans="1:5">
      <c r="A95" s="21"/>
      <c r="B95" s="26" t="s">
        <v>486</v>
      </c>
      <c r="C95" s="30" t="s">
        <v>9</v>
      </c>
      <c r="D95" s="21" t="s">
        <v>252</v>
      </c>
      <c r="E95" s="23">
        <v>5000</v>
      </c>
    </row>
    <row r="96" spans="1:5">
      <c r="A96" s="21"/>
      <c r="B96" s="26" t="s">
        <v>565</v>
      </c>
      <c r="C96" s="30" t="s">
        <v>9</v>
      </c>
      <c r="D96" s="21" t="s">
        <v>252</v>
      </c>
      <c r="E96" s="23">
        <v>20000</v>
      </c>
    </row>
    <row r="97" spans="1:5">
      <c r="A97" s="7"/>
      <c r="B97" s="7"/>
      <c r="C97" s="8"/>
      <c r="D97" s="7"/>
      <c r="E97" s="9"/>
    </row>
    <row r="98" spans="1:5">
      <c r="A98" s="21" t="s">
        <v>188</v>
      </c>
      <c r="B98" s="26" t="s">
        <v>499</v>
      </c>
      <c r="C98" s="22" t="s">
        <v>9</v>
      </c>
      <c r="D98" s="21" t="s">
        <v>252</v>
      </c>
      <c r="E98" s="23">
        <v>10000</v>
      </c>
    </row>
    <row r="99" spans="1:5">
      <c r="A99" s="21"/>
      <c r="B99" s="26" t="s">
        <v>566</v>
      </c>
      <c r="C99" s="22" t="s">
        <v>9</v>
      </c>
      <c r="D99" s="21" t="s">
        <v>252</v>
      </c>
      <c r="E99" s="23">
        <v>15000</v>
      </c>
    </row>
    <row r="100" spans="1:5">
      <c r="A100" s="7"/>
      <c r="B100" s="7"/>
      <c r="C100" s="8"/>
      <c r="D100" s="7"/>
      <c r="E100" s="9"/>
    </row>
    <row r="101" spans="1:5">
      <c r="A101" s="21" t="s">
        <v>219</v>
      </c>
      <c r="B101" s="26" t="s">
        <v>609</v>
      </c>
      <c r="C101" s="22" t="s">
        <v>547</v>
      </c>
      <c r="D101" s="21" t="s">
        <v>252</v>
      </c>
      <c r="E101" s="23">
        <v>2000</v>
      </c>
    </row>
    <row r="102" spans="1:5">
      <c r="A102" s="21"/>
      <c r="B102" s="26" t="s">
        <v>579</v>
      </c>
      <c r="C102" s="22" t="s">
        <v>547</v>
      </c>
      <c r="D102" s="21" t="s">
        <v>252</v>
      </c>
      <c r="E102" s="23">
        <v>5000</v>
      </c>
    </row>
    <row r="103" spans="1:5">
      <c r="A103" s="7"/>
      <c r="B103" s="16"/>
      <c r="C103" s="8"/>
      <c r="D103" s="7"/>
      <c r="E103" s="9"/>
    </row>
    <row r="104" spans="1:5">
      <c r="A104" s="21" t="s">
        <v>226</v>
      </c>
      <c r="B104" s="21" t="s">
        <v>488</v>
      </c>
      <c r="C104" s="22" t="s">
        <v>9</v>
      </c>
      <c r="D104" s="21" t="s">
        <v>252</v>
      </c>
      <c r="E104" s="23">
        <v>19200</v>
      </c>
    </row>
    <row r="105" spans="1:5">
      <c r="A105" s="21"/>
      <c r="B105" s="21" t="s">
        <v>487</v>
      </c>
      <c r="C105" s="22" t="s">
        <v>9</v>
      </c>
      <c r="D105" s="21" t="s">
        <v>252</v>
      </c>
      <c r="E105" s="23">
        <v>19200</v>
      </c>
    </row>
    <row r="106" spans="1:5">
      <c r="A106" s="21"/>
      <c r="B106" s="21" t="s">
        <v>582</v>
      </c>
      <c r="C106" s="22" t="s">
        <v>9</v>
      </c>
      <c r="D106" s="21" t="s">
        <v>252</v>
      </c>
      <c r="E106" s="23">
        <v>18000</v>
      </c>
    </row>
    <row r="107" spans="1:5">
      <c r="A107" s="21"/>
      <c r="B107" s="21" t="s">
        <v>583</v>
      </c>
      <c r="C107" s="22" t="s">
        <v>4</v>
      </c>
      <c r="D107" s="21" t="s">
        <v>252</v>
      </c>
      <c r="E107" s="23">
        <v>280000</v>
      </c>
    </row>
    <row r="108" spans="1:5">
      <c r="A108" s="7"/>
      <c r="B108" s="7"/>
      <c r="C108" s="8"/>
      <c r="D108" s="7"/>
      <c r="E108" s="8"/>
    </row>
    <row r="109" spans="1:5">
      <c r="A109" s="7"/>
      <c r="B109" s="7"/>
      <c r="C109" s="8"/>
      <c r="D109" s="7"/>
      <c r="E109" s="8"/>
    </row>
    <row r="110" spans="1:5">
      <c r="A110" s="21" t="s">
        <v>230</v>
      </c>
      <c r="B110" s="21" t="s">
        <v>567</v>
      </c>
      <c r="C110" s="22" t="s">
        <v>9</v>
      </c>
      <c r="D110" s="21" t="s">
        <v>252</v>
      </c>
      <c r="E110" s="23">
        <v>19200</v>
      </c>
    </row>
    <row r="111" spans="1:5">
      <c r="A111" s="21"/>
      <c r="B111" s="21" t="s">
        <v>568</v>
      </c>
      <c r="C111" s="22" t="s">
        <v>9</v>
      </c>
      <c r="D111" s="21" t="s">
        <v>252</v>
      </c>
      <c r="E111" s="23">
        <v>11500</v>
      </c>
    </row>
    <row r="112" spans="1:5">
      <c r="A112" s="7"/>
      <c r="B112" s="7"/>
      <c r="C112" s="8"/>
      <c r="D112" s="7"/>
      <c r="E112" s="8"/>
    </row>
    <row r="113" spans="1:5">
      <c r="A113" s="21" t="s">
        <v>265</v>
      </c>
      <c r="B113" s="21" t="s">
        <v>534</v>
      </c>
      <c r="C113" s="22" t="s">
        <v>9</v>
      </c>
      <c r="D113" s="21" t="s">
        <v>252</v>
      </c>
      <c r="E113" s="23">
        <v>15000</v>
      </c>
    </row>
    <row r="114" spans="1:5">
      <c r="A114" s="7"/>
      <c r="B114" s="7"/>
      <c r="C114" s="8"/>
      <c r="D114" s="7"/>
      <c r="E114" s="8"/>
    </row>
  </sheetData>
  <phoneticPr fontId="3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potcentrpriv</vt:lpstr>
      <vt:lpstr>potprovmunicoop</vt:lpstr>
      <vt:lpstr>binnacnucl</vt:lpstr>
    </vt:vector>
  </TitlesOfParts>
  <Company>Secretaría de Energía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anduco</dc:creator>
  <cp:lastModifiedBy>pingrao</cp:lastModifiedBy>
  <cp:lastPrinted>2015-12-17T17:47:02Z</cp:lastPrinted>
  <dcterms:created xsi:type="dcterms:W3CDTF">2009-11-26T18:03:30Z</dcterms:created>
  <dcterms:modified xsi:type="dcterms:W3CDTF">2015-12-18T18:25:56Z</dcterms:modified>
</cp:coreProperties>
</file>